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4240" windowHeight="13680"/>
  </bookViews>
  <sheets>
    <sheet name="مفروضات فزر" sheetId="1" r:id="rId1"/>
    <sheet name="درآمد فزر" sheetId="4" r:id="rId2"/>
    <sheet name="بهای تمام شده فزر" sheetId="3" r:id="rId3"/>
    <sheet name="سود و زیان فزر" sheetId="5" r:id="rId4"/>
    <sheet name="اطلاعات تکمیلی" sheetId="6" r:id="rId5"/>
    <sheet name="مفروضات استحصال" sheetId="8" r:id="rId6"/>
    <sheet name="درآمد استحصال" sheetId="9" r:id="rId7"/>
    <sheet name="بهای تمام شده استحصال" sheetId="10" r:id="rId8"/>
    <sheet name="سود و زیان استحصال" sheetId="11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3" i="8"/>
  <c r="E4" i="11"/>
  <c r="E6" i="11"/>
  <c r="G67" i="10"/>
  <c r="E3" i="11"/>
  <c r="E126" i="9"/>
  <c r="G53" i="10"/>
  <c r="G52" i="10"/>
  <c r="G51" i="10"/>
  <c r="G126" i="9"/>
  <c r="G125" i="9"/>
  <c r="F126" i="9"/>
  <c r="F125" i="9"/>
  <c r="E125" i="9"/>
  <c r="E9" i="1"/>
  <c r="F67" i="3"/>
  <c r="D6" i="5"/>
  <c r="C4" i="5"/>
  <c r="D4" i="5"/>
  <c r="G61" i="3"/>
  <c r="E4" i="5" s="1"/>
  <c r="E61" i="3"/>
  <c r="F61" i="3"/>
  <c r="C6" i="5"/>
  <c r="G67" i="3" l="1"/>
  <c r="G125" i="4" l="1"/>
  <c r="F125" i="4"/>
  <c r="E125" i="4"/>
  <c r="G27" i="4"/>
  <c r="F27" i="4"/>
  <c r="E27" i="4"/>
  <c r="G87" i="10" l="1"/>
  <c r="F87" i="10"/>
  <c r="E87" i="10"/>
  <c r="G77" i="10"/>
  <c r="F77" i="10"/>
  <c r="E77" i="10"/>
  <c r="G61" i="10"/>
  <c r="F61" i="10"/>
  <c r="E61" i="10"/>
  <c r="G45" i="10"/>
  <c r="F45" i="10"/>
  <c r="E45" i="10"/>
  <c r="G8" i="10"/>
  <c r="F8" i="10"/>
  <c r="E8" i="10"/>
  <c r="G155" i="9"/>
  <c r="F155" i="9"/>
  <c r="E155" i="9"/>
  <c r="G140" i="9"/>
  <c r="G142" i="9" s="1"/>
  <c r="F140" i="9"/>
  <c r="F142" i="9" s="1"/>
  <c r="E140" i="9"/>
  <c r="E142" i="9" s="1"/>
  <c r="G76" i="9"/>
  <c r="F76" i="9"/>
  <c r="E76" i="9"/>
  <c r="F54" i="9"/>
  <c r="E54" i="9"/>
  <c r="G21" i="9"/>
  <c r="G54" i="9" s="1"/>
  <c r="F21" i="9"/>
  <c r="E21" i="9"/>
  <c r="G21" i="4" l="1"/>
  <c r="E77" i="3" l="1"/>
  <c r="F77" i="3"/>
  <c r="G77" i="3"/>
  <c r="E45" i="3"/>
  <c r="F45" i="3"/>
  <c r="E6" i="5" l="1"/>
  <c r="F87" i="3"/>
  <c r="E87" i="3"/>
  <c r="E8" i="3" l="1"/>
  <c r="F8" i="3"/>
  <c r="G8" i="3"/>
  <c r="E155" i="4"/>
  <c r="F155" i="4"/>
  <c r="G155" i="4"/>
  <c r="F140" i="4"/>
  <c r="E140" i="4"/>
  <c r="E54" i="4"/>
  <c r="E10" i="10" s="1"/>
  <c r="F54" i="4"/>
  <c r="E21" i="4"/>
  <c r="F21" i="4"/>
  <c r="F10" i="3" l="1"/>
  <c r="F10" i="10"/>
  <c r="E142" i="4"/>
  <c r="E10" i="3"/>
  <c r="F142" i="4"/>
  <c r="G45" i="3"/>
  <c r="G87" i="3" s="1"/>
  <c r="G54" i="4"/>
  <c r="G10" i="10" s="1"/>
  <c r="D3" i="5" l="1"/>
  <c r="D5" i="5" s="1"/>
  <c r="D10" i="5" s="1"/>
  <c r="D14" i="5" s="1"/>
  <c r="D3" i="11"/>
  <c r="D5" i="11" s="1"/>
  <c r="D10" i="11" s="1"/>
  <c r="D14" i="11" s="1"/>
  <c r="C3" i="5"/>
  <c r="C5" i="5" s="1"/>
  <c r="C10" i="5" s="1"/>
  <c r="C14" i="5" s="1"/>
  <c r="C3" i="11"/>
  <c r="C5" i="11" s="1"/>
  <c r="C10" i="11" s="1"/>
  <c r="C14" i="11" s="1"/>
  <c r="E76" i="4"/>
  <c r="G10" i="3"/>
  <c r="F76" i="4"/>
  <c r="G76" i="4" l="1"/>
  <c r="G140" i="4" l="1"/>
  <c r="G142" i="4" s="1"/>
  <c r="E3" i="5" l="1"/>
  <c r="E5" i="11"/>
  <c r="E10" i="11" s="1"/>
  <c r="E14" i="11" s="1"/>
  <c r="E5" i="5"/>
  <c r="E10" i="5" s="1"/>
  <c r="E14" i="5" s="1"/>
  <c r="E13" i="1" s="1"/>
</calcChain>
</file>

<file path=xl/sharedStrings.xml><?xml version="1.0" encoding="utf-8"?>
<sst xmlns="http://schemas.openxmlformats.org/spreadsheetml/2006/main" count="274" uniqueCount="100">
  <si>
    <t>مقدار تولید</t>
  </si>
  <si>
    <t>شرح</t>
  </si>
  <si>
    <t>واحد</t>
  </si>
  <si>
    <t>جمع کل</t>
  </si>
  <si>
    <t>نسبت تولید به کل تولید</t>
  </si>
  <si>
    <t>سال</t>
  </si>
  <si>
    <t>درآمد ارائه خدمات - مبلغ</t>
  </si>
  <si>
    <t>ریال</t>
  </si>
  <si>
    <t>مقدار تولید - داخلی</t>
  </si>
  <si>
    <t>مقدار تولید - صادراتی</t>
  </si>
  <si>
    <t>نسبت فروش  به کل فروش - داخلی</t>
  </si>
  <si>
    <t>مبلغ فروش - داخلی</t>
  </si>
  <si>
    <t>نسبت فروش  به کل فروش - صادراتی</t>
  </si>
  <si>
    <t>نرخ فروش - داخلی</t>
  </si>
  <si>
    <t>نرخ فروش - صادراتی</t>
  </si>
  <si>
    <t>نسبت نرخ محصولات به تسمه و ورق مسی - داخلی</t>
  </si>
  <si>
    <t>نسبت نرخ محصولات به تسمه و ورق مسی - صادراتی</t>
  </si>
  <si>
    <t>مقدار فروش (تعداد) - داخلی</t>
  </si>
  <si>
    <t>مقدار فروش (تعداد) - صادراتی</t>
  </si>
  <si>
    <t>مبلغ فروش - صادراتی</t>
  </si>
  <si>
    <t>مقدار مصرف مواد اولیه</t>
  </si>
  <si>
    <t>جمع فروش</t>
  </si>
  <si>
    <t>ضریب مصرف</t>
  </si>
  <si>
    <t>نرخ  مواد اولیه</t>
  </si>
  <si>
    <t>مبلغ  مواد مصرفی</t>
  </si>
  <si>
    <t>جمع</t>
  </si>
  <si>
    <t>سربار</t>
  </si>
  <si>
    <t>هزینه های اداری و عمومی و فروش</t>
  </si>
  <si>
    <t>بهای تمام شده کالای فروش رفته</t>
  </si>
  <si>
    <t>درآمدهای عملیاتی</t>
  </si>
  <si>
    <t>بهاى تمام شده درآمدهای عملیاتی</t>
  </si>
  <si>
    <t>سود (زيان) ناخالص</t>
  </si>
  <si>
    <t>هزينه‏‌هاى فروش، ادارى و عمومى</t>
  </si>
  <si>
    <t>هزینه کاهش ارزش دریافتنی‌‏ها (هزینه استثنایی)</t>
  </si>
  <si>
    <t>ساير درآمدها</t>
  </si>
  <si>
    <t>سایر هزینه‌ها</t>
  </si>
  <si>
    <t>سود (زيان) عملياتي</t>
  </si>
  <si>
    <t>هزينه‏‌هاى مالى</t>
  </si>
  <si>
    <t>سایر درآمدها و هزینه‌های غیرعملیاتی- درآمد سرمایه‌گذاری‌ها</t>
  </si>
  <si>
    <t>سایر درآمدها و هزینه‌های غیرعملیاتی- اقلام متفرقه</t>
  </si>
  <si>
    <t>سود (زيان) عمليات در حال تداوم قبل از ماليات</t>
  </si>
  <si>
    <t>هزینه مالیات بر درآمد:</t>
  </si>
  <si>
    <t>سال جاری</t>
  </si>
  <si>
    <t>سال‌های قبل</t>
  </si>
  <si>
    <t>سود (زيان) خالص عمليات در حال تداوم</t>
  </si>
  <si>
    <t>عملیات متوقف شده:</t>
  </si>
  <si>
    <t>سود (زیان) خالص عملیات متوقف شده</t>
  </si>
  <si>
    <t>سود (زيان) خالص</t>
  </si>
  <si>
    <t>سود (زيان) پايه هر سهم</t>
  </si>
  <si>
    <t>سرمایه</t>
  </si>
  <si>
    <t>مفروضات تحلیل حساسیت</t>
  </si>
  <si>
    <t>برآورد سود خالص</t>
  </si>
  <si>
    <t>مجموعه آموزشی رز</t>
  </si>
  <si>
    <t>سود خالص</t>
  </si>
  <si>
    <t>نسبت نرخ مواد اولیه نسبت کاتد</t>
  </si>
  <si>
    <t>اطلاعات تکمیلی</t>
  </si>
  <si>
    <t>ردیف</t>
  </si>
  <si>
    <t>مقدار فروش (تعداد)</t>
  </si>
  <si>
    <t>نسبت فروش  به کل فروش</t>
  </si>
  <si>
    <t>مبلغ فروش</t>
  </si>
  <si>
    <t>درآمد ارائه خدمات</t>
  </si>
  <si>
    <t>نرخ فروش</t>
  </si>
  <si>
    <t>نسبت نرخ محصولات به تسمه و ورق مسی</t>
  </si>
  <si>
    <t>دوره منتهي به 1401/12/29</t>
  </si>
  <si>
    <t>دوره منتهي به 1402/12/29</t>
  </si>
  <si>
    <t>دوره منتهي به 1403/12/29</t>
  </si>
  <si>
    <t xml:space="preserve">ظرفیت تولید کانسنگ طلا </t>
  </si>
  <si>
    <t>تن</t>
  </si>
  <si>
    <t>سال 1404</t>
  </si>
  <si>
    <t>سود سهام شرکت استحصال</t>
  </si>
  <si>
    <t>هزار میلیارد تومان</t>
  </si>
  <si>
    <t>حقوق دولتی</t>
  </si>
  <si>
    <t>میلیون تومان</t>
  </si>
  <si>
    <t xml:space="preserve">کانسنگ </t>
  </si>
  <si>
    <t>کانسنگ</t>
  </si>
  <si>
    <t>کانسنگ (تن)</t>
  </si>
  <si>
    <t>میلیون</t>
  </si>
  <si>
    <t>میلیون / تن</t>
  </si>
  <si>
    <t>دستمزد مستقیم</t>
  </si>
  <si>
    <t>اداری و عمومی</t>
  </si>
  <si>
    <t>ارزش بازار میانگین طلای 24 عیار (تولیدی)  6.18%</t>
  </si>
  <si>
    <t>ارزش بازار میانگین نقره 999 (تولیدی) 10%</t>
  </si>
  <si>
    <t>دوره منتهي به 1404/12/29</t>
  </si>
  <si>
    <t>هزینه حقوق دولتی در سر فصل سربار آمده</t>
  </si>
  <si>
    <t xml:space="preserve">  </t>
  </si>
  <si>
    <t>هزینه تمدید کارت بازرگانی در سر فصل اداری و عمومی و محاسبات لحاظ نشده زیرا هر 5 سال یکبار این هزینه شناسایی می شود.</t>
  </si>
  <si>
    <t xml:space="preserve">دلیل فروش صفر در سال 1403 بخاطر فروش از سر معدن بوده </t>
  </si>
  <si>
    <t>ظرفیت تولید طلا 24 عیار</t>
  </si>
  <si>
    <t xml:space="preserve">ظرفیت تولید نقره </t>
  </si>
  <si>
    <r>
      <t xml:space="preserve">قیمت </t>
    </r>
    <r>
      <rPr>
        <u/>
        <sz val="16"/>
        <color theme="1"/>
        <rFont val="B Nazanin"/>
        <charset val="178"/>
      </rPr>
      <t>میانگین</t>
    </r>
    <r>
      <rPr>
        <sz val="16"/>
        <color theme="1"/>
        <rFont val="B Nazanin"/>
        <charset val="178"/>
      </rPr>
      <t xml:space="preserve"> طلا 24 عیار</t>
    </r>
  </si>
  <si>
    <t>تومان</t>
  </si>
  <si>
    <r>
      <t xml:space="preserve">قیمت </t>
    </r>
    <r>
      <rPr>
        <u/>
        <sz val="16"/>
        <color theme="1"/>
        <rFont val="B Nazanin"/>
        <charset val="178"/>
      </rPr>
      <t>میانگین</t>
    </r>
    <r>
      <rPr>
        <sz val="16"/>
        <color theme="1"/>
        <rFont val="B Nazanin"/>
        <charset val="178"/>
      </rPr>
      <t xml:space="preserve"> نقره 999 ساچمه ای</t>
    </r>
  </si>
  <si>
    <t>طلا 24 عیار (kg)</t>
  </si>
  <si>
    <t>نقره ساچمه ای 999 (kg)</t>
  </si>
  <si>
    <t>kg</t>
  </si>
  <si>
    <t>نقره  ساچمه ای 999 (kg)</t>
  </si>
  <si>
    <t>مواد مستقیم</t>
  </si>
  <si>
    <t>میلیون ریال</t>
  </si>
  <si>
    <t>میلیون ريال</t>
  </si>
  <si>
    <t>اداری عموعی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</si>
</sst>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_);[Red]\(0\)"/>
    <numFmt numFmtId="166" formatCode="#,##0;[Red]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43766C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43766C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B Nazanin"/>
      <charset val="178"/>
    </font>
    <font>
      <sz val="14"/>
      <color theme="1"/>
      <name val="B Nazanin"/>
      <charset val="178"/>
    </font>
    <font>
      <sz val="16"/>
      <color theme="1"/>
      <name val="B Titr"/>
      <charset val="178"/>
    </font>
    <font>
      <u/>
      <sz val="16"/>
      <color theme="1"/>
      <name val="B Nazanin"/>
      <charset val="178"/>
    </font>
    <font>
      <sz val="11"/>
      <color theme="1"/>
      <name val="Arian"/>
      <family val="3"/>
      <charset val="2"/>
    </font>
    <font>
      <sz val="16"/>
      <name val="B Nazanin"/>
      <charset val="178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E2A0"/>
        <bgColor indexed="64"/>
      </patternFill>
    </fill>
    <fill>
      <patternFill patternType="solid">
        <fgColor rgb="FF43766C"/>
        <bgColor indexed="64"/>
      </patternFill>
    </fill>
    <fill>
      <patternFill patternType="solid">
        <fgColor rgb="FFB1947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2" tint="-9.9948118533890809E-2"/>
      </left>
      <right/>
      <top style="thin">
        <color theme="2" tint="-9.9948118533890809E-2"/>
      </top>
      <bottom/>
      <diagonal/>
    </border>
    <border>
      <left/>
      <right/>
      <top style="thin">
        <color theme="2" tint="-9.9948118533890809E-2"/>
      </top>
      <bottom/>
      <diagonal/>
    </border>
    <border>
      <left/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/>
      <top/>
      <bottom/>
      <diagonal/>
    </border>
    <border>
      <left/>
      <right style="thin">
        <color theme="2" tint="-9.9948118533890809E-2"/>
      </right>
      <top/>
      <bottom/>
      <diagonal/>
    </border>
    <border>
      <left style="thin">
        <color theme="2" tint="-9.9948118533890809E-2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/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6" tint="0.39997558519241921"/>
      </left>
      <right/>
      <top style="thin">
        <color theme="2"/>
      </top>
      <bottom style="thin">
        <color theme="6" tint="0.39997558519241921"/>
      </bottom>
      <diagonal/>
    </border>
    <border>
      <left/>
      <right/>
      <top style="thin">
        <color theme="2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2"/>
      </top>
      <bottom style="thin">
        <color theme="6" tint="0.39997558519241921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theme="6" tint="0.39997558519241921"/>
      </left>
      <right/>
      <top style="thin">
        <color theme="6" tint="0.39994506668294322"/>
      </top>
      <bottom style="thin">
        <color theme="6" tint="0.39997558519241921"/>
      </bottom>
      <diagonal/>
    </border>
    <border>
      <left/>
      <right/>
      <top style="thin">
        <color theme="6" tint="0.39994506668294322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4506668294322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1" tint="0.499984740745262"/>
      </top>
      <bottom/>
      <diagonal/>
    </border>
    <border>
      <left/>
      <right style="thin">
        <color theme="6" tint="0.39997558519241921"/>
      </right>
      <top style="thin">
        <color theme="1" tint="0.499984740745262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3" fontId="0" fillId="0" borderId="0" xfId="0" applyNumberFormat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165" fontId="5" fillId="2" borderId="5" xfId="1" applyNumberFormat="1" applyFont="1" applyFill="1" applyBorder="1" applyAlignment="1">
      <alignment horizontal="center" vertical="center" wrapText="1" shrinkToFit="1"/>
    </xf>
    <xf numFmtId="38" fontId="5" fillId="2" borderId="6" xfId="1" applyNumberFormat="1" applyFont="1" applyFill="1" applyBorder="1" applyAlignment="1">
      <alignment horizontal="center" vertical="center" wrapText="1" shrinkToFit="1"/>
    </xf>
    <xf numFmtId="38" fontId="5" fillId="2" borderId="7" xfId="1" applyNumberFormat="1" applyFont="1" applyFill="1" applyBorder="1" applyAlignment="1">
      <alignment horizontal="center" vertical="center" wrapText="1" shrinkToFit="1"/>
    </xf>
    <xf numFmtId="165" fontId="6" fillId="6" borderId="15" xfId="1" applyNumberFormat="1" applyFont="1" applyFill="1" applyBorder="1" applyAlignment="1">
      <alignment horizontal="center" vertical="center" wrapText="1" shrinkToFit="1"/>
    </xf>
    <xf numFmtId="38" fontId="6" fillId="6" borderId="16" xfId="1" applyNumberFormat="1" applyFont="1" applyFill="1" applyBorder="1" applyAlignment="1">
      <alignment horizontal="center" vertical="center" wrapText="1" shrinkToFit="1"/>
    </xf>
    <xf numFmtId="3" fontId="2" fillId="7" borderId="1" xfId="0" applyNumberFormat="1" applyFont="1" applyFill="1" applyBorder="1" applyAlignment="1">
      <alignment horizontal="center" vertical="center" wrapText="1"/>
    </xf>
    <xf numFmtId="3" fontId="7" fillId="7" borderId="1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3" fontId="2" fillId="7" borderId="12" xfId="0" applyNumberFormat="1" applyFont="1" applyFill="1" applyBorder="1" applyAlignment="1">
      <alignment vertical="center" wrapText="1"/>
    </xf>
    <xf numFmtId="3" fontId="2" fillId="7" borderId="18" xfId="0" applyNumberFormat="1" applyFont="1" applyFill="1" applyBorder="1" applyAlignment="1">
      <alignment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 wrapText="1"/>
    </xf>
    <xf numFmtId="3" fontId="0" fillId="0" borderId="20" xfId="0" applyNumberFormat="1" applyBorder="1" applyAlignment="1">
      <alignment horizontal="center" vertical="center" wrapText="1"/>
    </xf>
    <xf numFmtId="3" fontId="0" fillId="0" borderId="21" xfId="0" applyNumberFormat="1" applyBorder="1" applyAlignment="1">
      <alignment horizontal="center" vertical="center" wrapText="1"/>
    </xf>
    <xf numFmtId="3" fontId="0" fillId="0" borderId="22" xfId="0" applyNumberFormat="1" applyBorder="1" applyAlignment="1">
      <alignment horizontal="center" vertical="center" wrapText="1"/>
    </xf>
    <xf numFmtId="3" fontId="0" fillId="0" borderId="23" xfId="0" applyNumberFormat="1" applyBorder="1" applyAlignment="1">
      <alignment horizontal="center" vertical="center" wrapText="1"/>
    </xf>
    <xf numFmtId="3" fontId="0" fillId="0" borderId="24" xfId="0" applyNumberFormat="1" applyBorder="1" applyAlignment="1">
      <alignment horizontal="center" vertical="center" wrapText="1"/>
    </xf>
    <xf numFmtId="3" fontId="0" fillId="0" borderId="25" xfId="0" applyNumberFormat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3" fontId="2" fillId="4" borderId="28" xfId="2" applyNumberFormat="1" applyFont="1" applyFill="1" applyBorder="1" applyAlignment="1">
      <alignment horizontal="center" vertical="center" wrapText="1"/>
    </xf>
    <xf numFmtId="3" fontId="2" fillId="4" borderId="29" xfId="2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3" fontId="0" fillId="0" borderId="0" xfId="0" applyNumberFormat="1" applyAlignment="1">
      <alignment horizontal="right" vertical="center" wrapText="1" indent="1"/>
    </xf>
    <xf numFmtId="3" fontId="11" fillId="7" borderId="1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3" fontId="0" fillId="0" borderId="33" xfId="0" applyNumberFormat="1" applyBorder="1" applyAlignment="1">
      <alignment horizontal="center" vertical="center" wrapText="1"/>
    </xf>
    <xf numFmtId="3" fontId="0" fillId="0" borderId="34" xfId="0" applyNumberFormat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 vertical="center" wrapText="1"/>
    </xf>
    <xf numFmtId="3" fontId="0" fillId="0" borderId="36" xfId="0" applyNumberFormat="1" applyBorder="1" applyAlignment="1">
      <alignment horizontal="center" vertical="center" wrapText="1"/>
    </xf>
    <xf numFmtId="9" fontId="0" fillId="0" borderId="36" xfId="2" applyFont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 vertical="center" wrapText="1"/>
    </xf>
    <xf numFmtId="3" fontId="0" fillId="0" borderId="39" xfId="0" applyNumberFormat="1" applyBorder="1" applyAlignment="1">
      <alignment horizontal="center" vertical="center" wrapText="1"/>
    </xf>
    <xf numFmtId="3" fontId="0" fillId="0" borderId="40" xfId="0" applyNumberForma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3" fontId="0" fillId="0" borderId="41" xfId="0" applyNumberFormat="1" applyBorder="1" applyAlignment="1">
      <alignment horizontal="center" vertical="center" wrapText="1"/>
    </xf>
    <xf numFmtId="3" fontId="0" fillId="0" borderId="42" xfId="0" applyNumberFormat="1" applyBorder="1" applyAlignment="1">
      <alignment horizontal="center" vertical="center" wrapText="1"/>
    </xf>
    <xf numFmtId="3" fontId="2" fillId="4" borderId="0" xfId="0" applyNumberFormat="1" applyFont="1" applyFill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3" fontId="12" fillId="7" borderId="0" xfId="0" applyNumberFormat="1" applyFont="1" applyFill="1" applyAlignment="1">
      <alignment horizontal="center" vertical="center" wrapText="1"/>
    </xf>
    <xf numFmtId="3" fontId="13" fillId="7" borderId="0" xfId="0" applyNumberFormat="1" applyFont="1" applyFill="1" applyAlignment="1">
      <alignment horizontal="center" vertical="center" wrapText="1"/>
    </xf>
    <xf numFmtId="3" fontId="10" fillId="7" borderId="38" xfId="0" applyNumberFormat="1" applyFont="1" applyFill="1" applyBorder="1" applyAlignment="1">
      <alignment vertical="center" wrapText="1"/>
    </xf>
    <xf numFmtId="3" fontId="10" fillId="7" borderId="18" xfId="0" applyNumberFormat="1" applyFont="1" applyFill="1" applyBorder="1" applyAlignment="1">
      <alignment vertical="center" wrapText="1"/>
    </xf>
    <xf numFmtId="3" fontId="0" fillId="2" borderId="15" xfId="0" applyNumberFormat="1" applyFill="1" applyBorder="1" applyAlignment="1">
      <alignment horizontal="center" vertical="center" wrapText="1"/>
    </xf>
    <xf numFmtId="3" fontId="0" fillId="2" borderId="16" xfId="0" applyNumberFormat="1" applyFill="1" applyBorder="1" applyAlignment="1">
      <alignment horizontal="center" vertical="center" wrapText="1"/>
    </xf>
    <xf numFmtId="3" fontId="0" fillId="2" borderId="44" xfId="0" applyNumberFormat="1" applyFill="1" applyBorder="1" applyAlignment="1">
      <alignment horizontal="center" vertical="center" wrapText="1"/>
    </xf>
    <xf numFmtId="3" fontId="0" fillId="0" borderId="15" xfId="0" applyNumberFormat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 vertical="center" wrapText="1"/>
    </xf>
    <xf numFmtId="3" fontId="0" fillId="0" borderId="44" xfId="0" applyNumberFormat="1" applyBorder="1" applyAlignment="1">
      <alignment horizontal="center" vertical="center" wrapText="1"/>
    </xf>
    <xf numFmtId="3" fontId="2" fillId="4" borderId="27" xfId="0" applyNumberFormat="1" applyFont="1" applyFill="1" applyBorder="1" applyAlignment="1">
      <alignment horizontal="center" vertical="center" wrapText="1"/>
    </xf>
    <xf numFmtId="3" fontId="2" fillId="4" borderId="28" xfId="0" applyNumberFormat="1" applyFont="1" applyFill="1" applyBorder="1" applyAlignment="1">
      <alignment horizontal="center" vertical="center" wrapText="1"/>
    </xf>
    <xf numFmtId="3" fontId="2" fillId="4" borderId="29" xfId="0" applyNumberFormat="1" applyFont="1" applyFill="1" applyBorder="1" applyAlignment="1">
      <alignment horizontal="center" vertical="center" wrapText="1"/>
    </xf>
    <xf numFmtId="9" fontId="0" fillId="2" borderId="16" xfId="2" applyFont="1" applyFill="1" applyBorder="1" applyAlignment="1">
      <alignment horizontal="center" vertical="center" wrapText="1"/>
    </xf>
    <xf numFmtId="9" fontId="0" fillId="2" borderId="44" xfId="2" applyFont="1" applyFill="1" applyBorder="1" applyAlignment="1">
      <alignment horizontal="center" vertical="center" wrapText="1"/>
    </xf>
    <xf numFmtId="9" fontId="0" fillId="0" borderId="16" xfId="2" applyFont="1" applyBorder="1" applyAlignment="1">
      <alignment horizontal="center" vertical="center" wrapText="1"/>
    </xf>
    <xf numFmtId="9" fontId="0" fillId="0" borderId="44" xfId="2" applyFont="1" applyBorder="1" applyAlignment="1">
      <alignment horizontal="center" vertical="center" wrapText="1"/>
    </xf>
    <xf numFmtId="3" fontId="0" fillId="2" borderId="5" xfId="0" applyNumberFormat="1" applyFill="1" applyBorder="1" applyAlignment="1">
      <alignment horizontal="center" vertical="center" wrapText="1"/>
    </xf>
    <xf numFmtId="3" fontId="0" fillId="2" borderId="6" xfId="0" applyNumberFormat="1" applyFill="1" applyBorder="1" applyAlignment="1">
      <alignment horizontal="center" vertical="center" wrapText="1"/>
    </xf>
    <xf numFmtId="9" fontId="0" fillId="2" borderId="6" xfId="2" applyFont="1" applyFill="1" applyBorder="1" applyAlignment="1">
      <alignment horizontal="center" vertical="center" wrapText="1"/>
    </xf>
    <xf numFmtId="9" fontId="0" fillId="2" borderId="7" xfId="2" applyFon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 wrapText="1"/>
    </xf>
    <xf numFmtId="3" fontId="4" fillId="2" borderId="44" xfId="0" applyNumberFormat="1" applyFont="1" applyFill="1" applyBorder="1" applyAlignment="1">
      <alignment horizontal="center" vertical="center" wrapText="1"/>
    </xf>
    <xf numFmtId="9" fontId="0" fillId="0" borderId="16" xfId="2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9" fontId="0" fillId="0" borderId="6" xfId="2" applyFont="1" applyBorder="1" applyAlignment="1">
      <alignment horizontal="center" vertical="center" wrapText="1"/>
    </xf>
    <xf numFmtId="9" fontId="0" fillId="0" borderId="7" xfId="2" applyFont="1" applyBorder="1" applyAlignment="1">
      <alignment horizontal="center" vertical="center" wrapText="1"/>
    </xf>
    <xf numFmtId="3" fontId="0" fillId="2" borderId="48" xfId="0" applyNumberFormat="1" applyFill="1" applyBorder="1" applyAlignment="1">
      <alignment horizontal="center" vertical="center" wrapText="1"/>
    </xf>
    <xf numFmtId="3" fontId="0" fillId="2" borderId="43" xfId="0" applyNumberFormat="1" applyFill="1" applyBorder="1" applyAlignment="1">
      <alignment horizontal="center" vertical="center" wrapText="1"/>
    </xf>
    <xf numFmtId="3" fontId="0" fillId="2" borderId="49" xfId="0" applyNumberFormat="1" applyFill="1" applyBorder="1" applyAlignment="1">
      <alignment horizontal="center" vertical="center" wrapText="1"/>
    </xf>
    <xf numFmtId="9" fontId="2" fillId="4" borderId="28" xfId="2" applyFont="1" applyFill="1" applyBorder="1" applyAlignment="1">
      <alignment horizontal="center" vertical="center" wrapText="1"/>
    </xf>
    <xf numFmtId="9" fontId="2" fillId="4" borderId="29" xfId="2" applyFont="1" applyFill="1" applyBorder="1" applyAlignment="1">
      <alignment horizontal="center" vertical="center" wrapText="1"/>
    </xf>
    <xf numFmtId="3" fontId="10" fillId="8" borderId="9" xfId="0" applyNumberFormat="1" applyFont="1" applyFill="1" applyBorder="1" applyAlignment="1">
      <alignment vertical="center" wrapText="1"/>
    </xf>
    <xf numFmtId="3" fontId="10" fillId="8" borderId="10" xfId="0" applyNumberFormat="1" applyFont="1" applyFill="1" applyBorder="1" applyAlignment="1">
      <alignment vertical="center" wrapText="1"/>
    </xf>
    <xf numFmtId="3" fontId="10" fillId="7" borderId="31" xfId="0" applyNumberFormat="1" applyFont="1" applyFill="1" applyBorder="1" applyAlignment="1">
      <alignment vertical="center" wrapText="1"/>
    </xf>
    <xf numFmtId="3" fontId="10" fillId="7" borderId="32" xfId="0" applyNumberFormat="1" applyFont="1" applyFill="1" applyBorder="1" applyAlignment="1">
      <alignment vertical="center" wrapText="1"/>
    </xf>
    <xf numFmtId="165" fontId="5" fillId="2" borderId="15" xfId="1" applyNumberFormat="1" applyFont="1" applyFill="1" applyBorder="1" applyAlignment="1">
      <alignment horizontal="center" vertical="center" wrapText="1" shrinkToFit="1"/>
    </xf>
    <xf numFmtId="38" fontId="5" fillId="2" borderId="16" xfId="1" applyNumberFormat="1" applyFont="1" applyFill="1" applyBorder="1" applyAlignment="1">
      <alignment horizontal="center" vertical="center" shrinkToFit="1"/>
    </xf>
    <xf numFmtId="38" fontId="5" fillId="2" borderId="44" xfId="1" applyNumberFormat="1" applyFont="1" applyFill="1" applyBorder="1" applyAlignment="1">
      <alignment horizontal="center" vertical="center" shrinkToFit="1"/>
    </xf>
    <xf numFmtId="165" fontId="5" fillId="0" borderId="15" xfId="1" applyNumberFormat="1" applyFont="1" applyBorder="1" applyAlignment="1">
      <alignment horizontal="center" vertical="center" wrapText="1" shrinkToFit="1"/>
    </xf>
    <xf numFmtId="38" fontId="5" fillId="0" borderId="16" xfId="1" applyNumberFormat="1" applyFont="1" applyBorder="1" applyAlignment="1">
      <alignment horizontal="center" vertical="center" shrinkToFit="1"/>
    </xf>
    <xf numFmtId="38" fontId="5" fillId="0" borderId="44" xfId="1" applyNumberFormat="1" applyFont="1" applyBorder="1" applyAlignment="1">
      <alignment horizontal="center" vertical="center" shrinkToFit="1"/>
    </xf>
    <xf numFmtId="165" fontId="6" fillId="6" borderId="45" xfId="0" applyNumberFormat="1" applyFont="1" applyFill="1" applyBorder="1" applyAlignment="1">
      <alignment horizontal="center" vertical="center" wrapText="1" shrinkToFit="1"/>
    </xf>
    <xf numFmtId="38" fontId="6" fillId="6" borderId="46" xfId="0" applyNumberFormat="1" applyFont="1" applyFill="1" applyBorder="1" applyAlignment="1">
      <alignment horizontal="center" vertical="center" wrapText="1" shrinkToFit="1"/>
    </xf>
    <xf numFmtId="38" fontId="6" fillId="6" borderId="47" xfId="0" applyNumberFormat="1" applyFont="1" applyFill="1" applyBorder="1" applyAlignment="1">
      <alignment horizontal="center" vertical="center" wrapText="1" shrinkToFit="1"/>
    </xf>
    <xf numFmtId="38" fontId="5" fillId="0" borderId="16" xfId="1" applyNumberFormat="1" applyFont="1" applyBorder="1" applyAlignment="1">
      <alignment horizontal="center" vertical="center" wrapText="1" shrinkToFit="1"/>
    </xf>
    <xf numFmtId="38" fontId="5" fillId="2" borderId="16" xfId="1" applyNumberFormat="1" applyFont="1" applyFill="1" applyBorder="1" applyAlignment="1">
      <alignment horizontal="center" vertical="center" wrapText="1" shrinkToFit="1"/>
    </xf>
    <xf numFmtId="38" fontId="6" fillId="6" borderId="45" xfId="0" applyNumberFormat="1" applyFont="1" applyFill="1" applyBorder="1" applyAlignment="1">
      <alignment horizontal="center" vertical="center" wrapText="1" shrinkToFit="1"/>
    </xf>
    <xf numFmtId="38" fontId="5" fillId="0" borderId="44" xfId="1" applyNumberFormat="1" applyFont="1" applyBorder="1" applyAlignment="1">
      <alignment horizontal="center" vertical="center" wrapText="1" shrinkToFit="1"/>
    </xf>
    <xf numFmtId="0" fontId="14" fillId="9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 vertical="center"/>
    </xf>
    <xf numFmtId="3" fontId="15" fillId="2" borderId="15" xfId="0" applyNumberFormat="1" applyFont="1" applyFill="1" applyBorder="1" applyAlignment="1">
      <alignment horizontal="center" vertical="center" wrapText="1"/>
    </xf>
    <xf numFmtId="3" fontId="15" fillId="2" borderId="16" xfId="0" applyNumberFormat="1" applyFont="1" applyFill="1" applyBorder="1" applyAlignment="1">
      <alignment horizontal="center" vertical="center" wrapText="1"/>
    </xf>
    <xf numFmtId="3" fontId="15" fillId="2" borderId="44" xfId="0" applyNumberFormat="1" applyFont="1" applyFill="1" applyBorder="1" applyAlignment="1">
      <alignment horizontal="center" vertical="center" wrapText="1"/>
    </xf>
    <xf numFmtId="3" fontId="15" fillId="0" borderId="15" xfId="0" applyNumberFormat="1" applyFont="1" applyBorder="1" applyAlignment="1">
      <alignment horizontal="center" vertical="center" wrapText="1"/>
    </xf>
    <xf numFmtId="3" fontId="15" fillId="0" borderId="16" xfId="0" applyNumberFormat="1" applyFont="1" applyBorder="1" applyAlignment="1">
      <alignment horizontal="center" vertical="center" wrapText="1"/>
    </xf>
    <xf numFmtId="3" fontId="15" fillId="0" borderId="44" xfId="0" applyNumberFormat="1" applyFont="1" applyBorder="1" applyAlignment="1">
      <alignment horizontal="center" vertical="center" wrapText="1"/>
    </xf>
    <xf numFmtId="9" fontId="15" fillId="2" borderId="16" xfId="2" applyFont="1" applyFill="1" applyBorder="1" applyAlignment="1">
      <alignment horizontal="center" vertical="center" wrapText="1"/>
    </xf>
    <xf numFmtId="9" fontId="15" fillId="2" borderId="44" xfId="2" applyFont="1" applyFill="1" applyBorder="1" applyAlignment="1">
      <alignment horizontal="center" vertical="center" wrapText="1"/>
    </xf>
    <xf numFmtId="9" fontId="15" fillId="0" borderId="16" xfId="2" applyFont="1" applyBorder="1" applyAlignment="1">
      <alignment horizontal="center" vertical="center" wrapText="1"/>
    </xf>
    <xf numFmtId="9" fontId="15" fillId="0" borderId="44" xfId="2" applyFont="1" applyBorder="1" applyAlignment="1">
      <alignment horizontal="center" vertical="center" wrapText="1"/>
    </xf>
    <xf numFmtId="0" fontId="14" fillId="9" borderId="1" xfId="0" applyFont="1" applyFill="1" applyBorder="1"/>
    <xf numFmtId="3" fontId="16" fillId="2" borderId="6" xfId="0" applyNumberFormat="1" applyFont="1" applyFill="1" applyBorder="1" applyAlignment="1">
      <alignment horizontal="center" vertical="center" wrapText="1"/>
    </xf>
    <xf numFmtId="3" fontId="16" fillId="2" borderId="7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 wrapText="1"/>
    </xf>
    <xf numFmtId="3" fontId="15" fillId="5" borderId="1" xfId="1" applyNumberFormat="1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4" fillId="12" borderId="1" xfId="0" applyFont="1" applyFill="1" applyBorder="1"/>
    <xf numFmtId="0" fontId="14" fillId="13" borderId="1" xfId="0" applyFont="1" applyFill="1" applyBorder="1"/>
    <xf numFmtId="3" fontId="18" fillId="2" borderId="16" xfId="0" applyNumberFormat="1" applyFont="1" applyFill="1" applyBorder="1" applyAlignment="1">
      <alignment horizontal="center" vertical="center" wrapText="1"/>
    </xf>
    <xf numFmtId="3" fontId="18" fillId="0" borderId="16" xfId="0" applyNumberFormat="1" applyFont="1" applyBorder="1" applyAlignment="1">
      <alignment horizontal="center" vertical="center" wrapText="1"/>
    </xf>
    <xf numFmtId="0" fontId="19" fillId="14" borderId="2" xfId="0" applyFont="1" applyFill="1" applyBorder="1"/>
    <xf numFmtId="0" fontId="19" fillId="14" borderId="1" xfId="0" applyFont="1" applyFill="1" applyBorder="1"/>
    <xf numFmtId="3" fontId="9" fillId="7" borderId="2" xfId="0" applyNumberFormat="1" applyFont="1" applyFill="1" applyBorder="1" applyAlignment="1">
      <alignment horizontal="center" vertical="center" wrapText="1"/>
    </xf>
    <xf numFmtId="3" fontId="9" fillId="7" borderId="3" xfId="0" applyNumberFormat="1" applyFont="1" applyFill="1" applyBorder="1" applyAlignment="1">
      <alignment horizontal="center" vertical="center" wrapText="1"/>
    </xf>
    <xf numFmtId="3" fontId="9" fillId="7" borderId="4" xfId="0" applyNumberFormat="1" applyFont="1" applyFill="1" applyBorder="1" applyAlignment="1">
      <alignment horizontal="center" vertical="center" wrapText="1"/>
    </xf>
    <xf numFmtId="3" fontId="8" fillId="7" borderId="0" xfId="0" applyNumberFormat="1" applyFont="1" applyFill="1" applyAlignment="1">
      <alignment horizontal="center" vertical="center" wrapText="1"/>
    </xf>
    <xf numFmtId="3" fontId="8" fillId="7" borderId="17" xfId="0" applyNumberFormat="1" applyFont="1" applyFill="1" applyBorder="1" applyAlignment="1">
      <alignment horizontal="center" vertical="center" textRotation="90" wrapText="1"/>
    </xf>
    <xf numFmtId="3" fontId="8" fillId="7" borderId="14" xfId="0" applyNumberFormat="1" applyFont="1" applyFill="1" applyBorder="1" applyAlignment="1">
      <alignment horizontal="center" vertical="center" textRotation="90" wrapText="1"/>
    </xf>
    <xf numFmtId="3" fontId="8" fillId="7" borderId="13" xfId="0" applyNumberFormat="1" applyFont="1" applyFill="1" applyBorder="1" applyAlignment="1">
      <alignment horizontal="center" vertical="center" textRotation="90" wrapText="1"/>
    </xf>
    <xf numFmtId="3" fontId="8" fillId="7" borderId="2" xfId="0" applyNumberFormat="1" applyFont="1" applyFill="1" applyBorder="1" applyAlignment="1">
      <alignment horizontal="center" vertical="center" wrapText="1"/>
    </xf>
    <xf numFmtId="3" fontId="8" fillId="7" borderId="3" xfId="0" applyNumberFormat="1" applyFont="1" applyFill="1" applyBorder="1" applyAlignment="1">
      <alignment horizontal="center" vertical="center" wrapText="1"/>
    </xf>
    <xf numFmtId="3" fontId="8" fillId="7" borderId="4" xfId="0" applyNumberFormat="1" applyFont="1" applyFill="1" applyBorder="1" applyAlignment="1">
      <alignment horizontal="center" vertical="center" wrapText="1"/>
    </xf>
    <xf numFmtId="3" fontId="10" fillId="8" borderId="8" xfId="0" applyNumberFormat="1" applyFont="1" applyFill="1" applyBorder="1" applyAlignment="1">
      <alignment horizontal="center" vertical="center" wrapText="1"/>
    </xf>
    <xf numFmtId="3" fontId="10" fillId="8" borderId="9" xfId="0" applyNumberFormat="1" applyFont="1" applyFill="1" applyBorder="1" applyAlignment="1">
      <alignment horizontal="center" vertical="center" wrapText="1"/>
    </xf>
    <xf numFmtId="3" fontId="10" fillId="7" borderId="12" xfId="0" applyNumberFormat="1" applyFont="1" applyFill="1" applyBorder="1" applyAlignment="1">
      <alignment horizontal="center" vertical="center" wrapText="1"/>
    </xf>
    <xf numFmtId="3" fontId="10" fillId="7" borderId="38" xfId="0" applyNumberFormat="1" applyFont="1" applyFill="1" applyBorder="1" applyAlignment="1">
      <alignment horizontal="center" vertical="center" wrapText="1"/>
    </xf>
    <xf numFmtId="3" fontId="10" fillId="7" borderId="30" xfId="0" applyNumberFormat="1" applyFont="1" applyFill="1" applyBorder="1" applyAlignment="1">
      <alignment horizontal="center" vertical="center" wrapText="1"/>
    </xf>
    <xf numFmtId="3" fontId="10" fillId="7" borderId="31" xfId="0" applyNumberFormat="1" applyFont="1" applyFill="1" applyBorder="1" applyAlignment="1">
      <alignment horizontal="center" vertical="center" wrapText="1"/>
    </xf>
    <xf numFmtId="3" fontId="10" fillId="8" borderId="10" xfId="0" applyNumberFormat="1" applyFont="1" applyFill="1" applyBorder="1" applyAlignment="1">
      <alignment horizontal="center" vertical="center" wrapText="1"/>
    </xf>
    <xf numFmtId="3" fontId="16" fillId="2" borderId="6" xfId="0" applyNumberFormat="1" applyFont="1" applyFill="1" applyBorder="1" applyAlignment="1">
      <alignment horizontal="center" vertical="center" wrapText="1"/>
    </xf>
    <xf numFmtId="3" fontId="16" fillId="2" borderId="7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4">
    <dxf>
      <numFmt numFmtId="3" formatCode="#,##0"/>
      <alignment horizontal="right" vertical="center" textRotation="0" wrapText="1" relativeIndent="1" justifyLastLine="0" shrinkToFit="0" readingOrder="0"/>
      <border outline="0">
        <left style="thin">
          <color theme="2" tint="-9.9948118533890809E-2"/>
        </left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2" tint="-9.9948118533890809E-2"/>
        </right>
        <top/>
        <bottom/>
      </border>
    </dxf>
    <dxf>
      <alignment horizontal="center" vertical="center" textRotation="0" wrapText="1" indent="0" justifyLastLine="0" shrinkToFit="0" readingOrder="0"/>
    </dxf>
    <dxf>
      <numFmt numFmtId="3" formatCode="#,##0"/>
      <fill>
        <patternFill patternType="solid">
          <fgColor indexed="64"/>
          <bgColor rgb="FF43766C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43766C"/>
      <color rgb="FFB19470"/>
      <color rgb="FFF2F2F2"/>
      <color rgb="FFFFC7CE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114301</xdr:colOff>
      <xdr:row>2</xdr:row>
      <xdr:rowOff>57150</xdr:rowOff>
    </xdr:from>
    <xdr:to>
      <xdr:col>2</xdr:col>
      <xdr:colOff>504825</xdr:colOff>
      <xdr:row>2</xdr:row>
      <xdr:rowOff>447674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7B1437D-69A7-59E7-B982-0612A6A55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724750" y="561975"/>
          <a:ext cx="390524" cy="390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114301</xdr:colOff>
      <xdr:row>2</xdr:row>
      <xdr:rowOff>57150</xdr:rowOff>
    </xdr:from>
    <xdr:to>
      <xdr:col>2</xdr:col>
      <xdr:colOff>504825</xdr:colOff>
      <xdr:row>2</xdr:row>
      <xdr:rowOff>447674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7B1437D-69A7-59E7-B982-0612A6A55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724750" y="561975"/>
          <a:ext cx="390524" cy="3905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8" name="Table28" displayName="Table28" ref="B2:C12" totalsRowShown="0" headerRowDxfId="3" dataDxfId="2">
  <autoFilter ref="B2:C12"/>
  <tableColumns count="2">
    <tableColumn id="1" name="ردیف" dataDxfId="1">
      <calculatedColumnFormula>IF(Table28[[#This Row],[اطلاعات تکمیلی]]="","",ROW()-2)</calculatedColumnFormula>
    </tableColumn>
    <tableColumn id="2" name="اطلاعات تکمیلی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4"/>
  <sheetViews>
    <sheetView showGridLines="0" rightToLeft="1" tabSelected="1" topLeftCell="A4" workbookViewId="0">
      <selection activeCell="E17" sqref="E17"/>
    </sheetView>
  </sheetViews>
  <sheetFormatPr defaultRowHeight="30" customHeight="1" x14ac:dyDescent="0.25"/>
  <cols>
    <col min="1" max="1" width="5.7109375" style="1" customWidth="1"/>
    <col min="2" max="2" width="1.7109375" style="1" customWidth="1"/>
    <col min="3" max="3" width="28.140625" style="1" customWidth="1"/>
    <col min="4" max="4" width="18" style="1" bestFit="1" customWidth="1"/>
    <col min="5" max="5" width="16.7109375" style="1" customWidth="1"/>
    <col min="6" max="6" width="1.7109375" style="1" customWidth="1"/>
    <col min="7" max="7" width="9.140625" style="1"/>
    <col min="8" max="8" width="12.7109375" style="1" customWidth="1"/>
    <col min="9" max="17" width="13.7109375" style="1" customWidth="1"/>
    <col min="18" max="18" width="1.7109375" style="1" customWidth="1"/>
    <col min="19" max="16384" width="9.140625" style="1"/>
  </cols>
  <sheetData>
    <row r="2" spans="2:18" ht="9.9499999999999993" customHeight="1" x14ac:dyDescent="0.25"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0"/>
    </row>
    <row r="3" spans="2:18" ht="39.950000000000003" customHeight="1" x14ac:dyDescent="0.25">
      <c r="B3" s="21"/>
      <c r="C3" s="124" t="s">
        <v>52</v>
      </c>
      <c r="D3" s="124"/>
      <c r="E3" s="124"/>
      <c r="G3" s="128"/>
      <c r="H3" s="129"/>
      <c r="I3" s="129"/>
      <c r="J3" s="129"/>
      <c r="K3" s="129"/>
      <c r="L3" s="129"/>
      <c r="M3" s="129"/>
      <c r="N3" s="129"/>
      <c r="O3" s="129"/>
      <c r="P3" s="129"/>
      <c r="Q3" s="130"/>
      <c r="R3" s="22"/>
    </row>
    <row r="4" spans="2:18" ht="35.1" customHeight="1" x14ac:dyDescent="0.25">
      <c r="B4" s="21"/>
      <c r="G4" s="14"/>
      <c r="H4" s="15"/>
      <c r="I4" s="128"/>
      <c r="J4" s="129"/>
      <c r="K4" s="129"/>
      <c r="L4" s="129"/>
      <c r="M4" s="129"/>
      <c r="N4" s="129"/>
      <c r="O4" s="129"/>
      <c r="P4" s="129"/>
      <c r="Q4" s="130"/>
      <c r="R4" s="22"/>
    </row>
    <row r="5" spans="2:18" ht="35.1" customHeight="1" x14ac:dyDescent="0.25">
      <c r="B5" s="21"/>
      <c r="C5" s="121" t="s">
        <v>50</v>
      </c>
      <c r="D5" s="122"/>
      <c r="E5" s="123"/>
      <c r="G5" s="10"/>
      <c r="H5" s="31"/>
      <c r="I5" s="9"/>
      <c r="J5" s="9"/>
      <c r="K5" s="9"/>
      <c r="L5" s="9"/>
      <c r="M5" s="9"/>
      <c r="N5" s="9"/>
      <c r="O5" s="9"/>
      <c r="P5" s="9"/>
      <c r="Q5" s="9"/>
      <c r="R5" s="22"/>
    </row>
    <row r="6" spans="2:18" ht="35.1" customHeight="1" x14ac:dyDescent="0.25">
      <c r="B6" s="21"/>
      <c r="C6" s="13" t="s">
        <v>1</v>
      </c>
      <c r="D6" s="13" t="s">
        <v>2</v>
      </c>
      <c r="E6" s="17" t="s">
        <v>68</v>
      </c>
      <c r="G6" s="125"/>
      <c r="H6" s="9"/>
      <c r="I6" s="16"/>
      <c r="J6" s="16"/>
      <c r="K6" s="16"/>
      <c r="L6" s="16"/>
      <c r="M6" s="16"/>
      <c r="N6" s="16"/>
      <c r="O6" s="16"/>
      <c r="P6" s="16"/>
      <c r="Q6" s="16"/>
      <c r="R6" s="22"/>
    </row>
    <row r="7" spans="2:18" ht="35.1" customHeight="1" x14ac:dyDescent="0.6">
      <c r="B7" s="21"/>
      <c r="C7" s="96" t="s">
        <v>66</v>
      </c>
      <c r="D7" s="96" t="s">
        <v>67</v>
      </c>
      <c r="E7" s="97">
        <v>715000</v>
      </c>
      <c r="G7" s="126"/>
      <c r="H7" s="9"/>
      <c r="I7" s="16"/>
      <c r="J7" s="16"/>
      <c r="K7" s="16"/>
      <c r="L7" s="16"/>
      <c r="M7" s="16"/>
      <c r="N7" s="16"/>
      <c r="O7" s="16"/>
      <c r="P7" s="16"/>
      <c r="Q7" s="16"/>
      <c r="R7" s="22"/>
    </row>
    <row r="8" spans="2:18" ht="35.1" customHeight="1" x14ac:dyDescent="0.25">
      <c r="B8" s="21"/>
      <c r="C8" s="96" t="s">
        <v>69</v>
      </c>
      <c r="D8" s="96" t="s">
        <v>70</v>
      </c>
      <c r="E8" s="113">
        <f>'مفروضات استحصال'!E13</f>
        <v>34968000</v>
      </c>
      <c r="G8" s="126"/>
      <c r="H8" s="9"/>
      <c r="I8" s="16"/>
      <c r="J8" s="16"/>
      <c r="K8" s="16"/>
      <c r="L8" s="16"/>
      <c r="M8" s="16"/>
      <c r="N8" s="16"/>
      <c r="O8" s="16"/>
      <c r="P8" s="16"/>
      <c r="Q8" s="16"/>
      <c r="R8" s="22"/>
    </row>
    <row r="9" spans="2:18" ht="35.1" customHeight="1" x14ac:dyDescent="0.25">
      <c r="B9" s="21"/>
      <c r="C9" s="98" t="s">
        <v>71</v>
      </c>
      <c r="D9" s="98" t="s">
        <v>72</v>
      </c>
      <c r="E9" s="113">
        <f>'بهای تمام شده فزر'!G54+'بهای تمام شده فزر'!G55</f>
        <v>395190</v>
      </c>
      <c r="G9" s="126"/>
      <c r="H9" s="9"/>
      <c r="I9" s="16"/>
      <c r="J9" s="16"/>
      <c r="K9" s="16"/>
      <c r="L9" s="16"/>
      <c r="M9" s="16"/>
      <c r="N9" s="16"/>
      <c r="O9" s="16"/>
      <c r="P9" s="16"/>
      <c r="Q9" s="16"/>
      <c r="R9" s="22"/>
    </row>
    <row r="10" spans="2:18" ht="35.1" customHeight="1" x14ac:dyDescent="0.25">
      <c r="B10" s="21"/>
      <c r="C10" s="11"/>
      <c r="D10" s="11"/>
      <c r="E10" s="12"/>
      <c r="G10" s="126"/>
      <c r="H10" s="9"/>
      <c r="I10" s="16"/>
      <c r="J10" s="16"/>
      <c r="K10" s="16"/>
      <c r="L10" s="16"/>
      <c r="M10" s="16"/>
      <c r="N10" s="16"/>
      <c r="O10" s="16"/>
      <c r="P10" s="16"/>
      <c r="Q10" s="16"/>
      <c r="R10" s="22"/>
    </row>
    <row r="11" spans="2:18" ht="35.1" customHeight="1" x14ac:dyDescent="0.25">
      <c r="B11" s="21"/>
      <c r="G11" s="126"/>
      <c r="H11" s="9"/>
      <c r="I11" s="16"/>
      <c r="J11" s="16"/>
      <c r="K11" s="16"/>
      <c r="L11" s="16"/>
      <c r="M11" s="16"/>
      <c r="N11" s="16"/>
      <c r="O11" s="16"/>
      <c r="P11" s="16"/>
      <c r="Q11" s="16"/>
      <c r="R11" s="22"/>
    </row>
    <row r="12" spans="2:18" ht="35.1" customHeight="1" x14ac:dyDescent="0.25">
      <c r="B12" s="21"/>
      <c r="C12" s="121" t="s">
        <v>51</v>
      </c>
      <c r="D12" s="122"/>
      <c r="E12" s="123"/>
      <c r="G12" s="126"/>
      <c r="H12" s="9"/>
      <c r="I12" s="16"/>
      <c r="J12" s="16"/>
      <c r="K12" s="16"/>
      <c r="L12" s="16"/>
      <c r="M12" s="16"/>
      <c r="N12" s="16"/>
      <c r="O12" s="16"/>
      <c r="P12" s="16"/>
      <c r="Q12" s="16"/>
      <c r="R12" s="22"/>
    </row>
    <row r="13" spans="2:18" ht="35.1" customHeight="1" x14ac:dyDescent="0.25">
      <c r="B13" s="21"/>
      <c r="C13" s="11" t="s">
        <v>53</v>
      </c>
      <c r="D13" s="11" t="s">
        <v>7</v>
      </c>
      <c r="E13" s="12">
        <f>'سود و زیان فزر'!E14+'مفروضات فزر'!E8</f>
        <v>40918000</v>
      </c>
      <c r="G13" s="127"/>
      <c r="H13" s="9"/>
      <c r="I13" s="16"/>
      <c r="J13" s="16"/>
      <c r="K13" s="16"/>
      <c r="L13" s="16"/>
      <c r="M13" s="16"/>
      <c r="N13" s="16"/>
      <c r="O13" s="16"/>
      <c r="P13" s="16"/>
      <c r="Q13" s="16"/>
      <c r="R13" s="22"/>
    </row>
    <row r="14" spans="2:18" ht="9.9499999999999993" customHeight="1" x14ac:dyDescent="0.25"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</sheetData>
  <mergeCells count="6">
    <mergeCell ref="C5:E5"/>
    <mergeCell ref="C12:E12"/>
    <mergeCell ref="C3:E3"/>
    <mergeCell ref="G6:G13"/>
    <mergeCell ref="I4:Q4"/>
    <mergeCell ref="G3:Q3"/>
  </mergeCells>
  <conditionalFormatting sqref="I6:Q13">
    <cfRule type="colorScale" priority="1">
      <colorScale>
        <cfvo type="min"/>
        <cfvo type="percentile" val="50"/>
        <cfvo type="max"/>
        <color rgb="FFFFC7CE"/>
        <color rgb="FFF2F2F2"/>
        <color rgb="FFC6EFCE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8"/>
  <sheetViews>
    <sheetView showGridLines="0" rightToLeft="1" topLeftCell="A139" zoomScaleNormal="100" workbookViewId="0">
      <selection activeCell="F41" sqref="F41"/>
    </sheetView>
  </sheetViews>
  <sheetFormatPr defaultRowHeight="30" customHeight="1" x14ac:dyDescent="0.25"/>
  <cols>
    <col min="1" max="2" width="5.7109375" style="1" customWidth="1"/>
    <col min="3" max="3" width="35.7109375" style="1" customWidth="1"/>
    <col min="4" max="4" width="11" style="1" customWidth="1"/>
    <col min="5" max="7" width="15.7109375" style="1" customWidth="1"/>
    <col min="8" max="8" width="5.7109375" style="1" customWidth="1"/>
    <col min="9" max="16384" width="9.140625" style="1"/>
  </cols>
  <sheetData>
    <row r="2" spans="2:8" ht="30" customHeight="1" x14ac:dyDescent="0.25">
      <c r="B2" s="133" t="s">
        <v>0</v>
      </c>
      <c r="C2" s="134"/>
      <c r="D2" s="134"/>
      <c r="E2" s="49"/>
      <c r="F2" s="49"/>
      <c r="G2" s="49"/>
      <c r="H2" s="50"/>
    </row>
    <row r="3" spans="2:8" ht="9.9499999999999993" customHeight="1" x14ac:dyDescent="0.25">
      <c r="B3" s="40"/>
      <c r="H3" s="41"/>
    </row>
    <row r="4" spans="2:8" ht="30" customHeight="1" x14ac:dyDescent="0.25">
      <c r="B4" s="40"/>
      <c r="C4" s="131" t="s">
        <v>8</v>
      </c>
      <c r="D4" s="132"/>
      <c r="E4" s="79"/>
      <c r="F4" s="79"/>
      <c r="G4" s="80"/>
      <c r="H4" s="41"/>
    </row>
    <row r="5" spans="2:8" ht="30" customHeight="1" x14ac:dyDescent="0.25">
      <c r="B5" s="40"/>
      <c r="C5" s="32" t="s">
        <v>1</v>
      </c>
      <c r="D5" s="32" t="s">
        <v>2</v>
      </c>
      <c r="E5" s="33">
        <v>1402</v>
      </c>
      <c r="F5" s="33">
        <v>1403</v>
      </c>
      <c r="G5" s="33">
        <v>1404</v>
      </c>
      <c r="H5" s="41"/>
    </row>
    <row r="6" spans="2:8" ht="30" customHeight="1" x14ac:dyDescent="0.25">
      <c r="B6" s="40"/>
      <c r="C6" s="99" t="s">
        <v>74</v>
      </c>
      <c r="D6" s="100" t="s">
        <v>67</v>
      </c>
      <c r="E6" s="100">
        <v>745000</v>
      </c>
      <c r="F6" s="100">
        <v>0</v>
      </c>
      <c r="G6" s="101">
        <v>400000</v>
      </c>
      <c r="H6" s="41"/>
    </row>
    <row r="7" spans="2:8" ht="30" customHeight="1" x14ac:dyDescent="0.25">
      <c r="B7" s="40"/>
      <c r="C7" s="102"/>
      <c r="D7" s="103"/>
      <c r="E7" s="103"/>
      <c r="F7" s="103"/>
      <c r="G7" s="104"/>
      <c r="H7" s="41"/>
    </row>
    <row r="8" spans="2:8" ht="30" customHeight="1" x14ac:dyDescent="0.25">
      <c r="B8" s="40"/>
      <c r="C8" s="99"/>
      <c r="D8" s="100"/>
      <c r="E8" s="100"/>
      <c r="F8" s="100"/>
      <c r="G8" s="101"/>
      <c r="H8" s="41"/>
    </row>
    <row r="9" spans="2:8" ht="30" customHeight="1" x14ac:dyDescent="0.25">
      <c r="B9" s="40"/>
      <c r="C9" s="102"/>
      <c r="D9" s="103"/>
      <c r="E9" s="103"/>
      <c r="F9" s="103"/>
      <c r="G9" s="104"/>
      <c r="H9" s="41"/>
    </row>
    <row r="10" spans="2:8" ht="30" customHeight="1" x14ac:dyDescent="0.25">
      <c r="B10" s="40"/>
      <c r="C10" s="99"/>
      <c r="D10" s="100"/>
      <c r="E10" s="100"/>
      <c r="F10" s="100"/>
      <c r="G10" s="101"/>
      <c r="H10" s="41"/>
    </row>
    <row r="11" spans="2:8" ht="30" customHeight="1" x14ac:dyDescent="0.25">
      <c r="B11" s="40"/>
      <c r="C11" s="102"/>
      <c r="D11" s="103"/>
      <c r="E11" s="103"/>
      <c r="F11" s="103"/>
      <c r="G11" s="104"/>
      <c r="H11" s="41"/>
    </row>
    <row r="12" spans="2:8" ht="30" customHeight="1" x14ac:dyDescent="0.25">
      <c r="B12" s="40"/>
      <c r="C12" s="99"/>
      <c r="D12" s="100"/>
      <c r="E12" s="100"/>
      <c r="F12" s="100"/>
      <c r="G12" s="101"/>
      <c r="H12" s="41"/>
    </row>
    <row r="13" spans="2:8" ht="30" customHeight="1" x14ac:dyDescent="0.25">
      <c r="B13" s="40"/>
      <c r="C13" s="2"/>
      <c r="D13" s="3"/>
      <c r="E13" s="3"/>
      <c r="F13" s="3"/>
      <c r="G13" s="71"/>
      <c r="H13" s="41"/>
    </row>
    <row r="14" spans="2:8" ht="30" customHeight="1" x14ac:dyDescent="0.25">
      <c r="B14" s="40"/>
      <c r="C14" s="131" t="s">
        <v>9</v>
      </c>
      <c r="D14" s="132"/>
      <c r="E14" s="79"/>
      <c r="F14" s="79"/>
      <c r="G14" s="80"/>
      <c r="H14" s="41"/>
    </row>
    <row r="15" spans="2:8" ht="30" customHeight="1" x14ac:dyDescent="0.25">
      <c r="B15" s="40"/>
      <c r="C15" s="51"/>
      <c r="D15" s="52"/>
      <c r="E15" s="52"/>
      <c r="F15" s="52"/>
      <c r="G15" s="53"/>
      <c r="H15" s="41"/>
    </row>
    <row r="16" spans="2:8" ht="30" customHeight="1" x14ac:dyDescent="0.25">
      <c r="B16" s="40"/>
      <c r="C16" s="54"/>
      <c r="D16" s="55"/>
      <c r="E16" s="55"/>
      <c r="F16" s="55"/>
      <c r="G16" s="56"/>
      <c r="H16" s="41"/>
    </row>
    <row r="17" spans="2:8" ht="30" customHeight="1" x14ac:dyDescent="0.25">
      <c r="B17" s="40"/>
      <c r="C17" s="51"/>
      <c r="D17" s="52"/>
      <c r="E17" s="52"/>
      <c r="F17" s="52"/>
      <c r="G17" s="53"/>
      <c r="H17" s="41"/>
    </row>
    <row r="18" spans="2:8" ht="30" customHeight="1" x14ac:dyDescent="0.25">
      <c r="B18" s="40"/>
      <c r="C18" s="54"/>
      <c r="D18" s="55"/>
      <c r="E18" s="55"/>
      <c r="F18" s="55"/>
      <c r="G18" s="56"/>
      <c r="H18" s="41"/>
    </row>
    <row r="19" spans="2:8" ht="30" customHeight="1" x14ac:dyDescent="0.25">
      <c r="B19" s="40"/>
      <c r="C19" s="51"/>
      <c r="D19" s="52"/>
      <c r="E19" s="52"/>
      <c r="F19" s="52"/>
      <c r="G19" s="53"/>
      <c r="H19" s="41"/>
    </row>
    <row r="20" spans="2:8" ht="30" customHeight="1" x14ac:dyDescent="0.25">
      <c r="B20" s="40"/>
      <c r="C20" s="54"/>
      <c r="D20" s="55"/>
      <c r="E20" s="55"/>
      <c r="F20" s="55"/>
      <c r="G20" s="56"/>
      <c r="H20" s="41"/>
    </row>
    <row r="21" spans="2:8" ht="30" customHeight="1" x14ac:dyDescent="0.25">
      <c r="B21" s="40"/>
      <c r="C21" s="26" t="s">
        <v>3</v>
      </c>
      <c r="D21" s="27"/>
      <c r="E21" s="27">
        <f>SUBTOTAL(109,'درآمد فزر'!$E$6:$E$13)+SUBTOTAL(109,'درآمد فزر'!$E$15:$E$20)</f>
        <v>745000</v>
      </c>
      <c r="F21" s="27">
        <f>SUBTOTAL(109,'درآمد فزر'!$F$6:$F$13)+SUBTOTAL(109,'درآمد فزر'!$F$15:$F$20)</f>
        <v>0</v>
      </c>
      <c r="G21" s="28">
        <f>SUBTOTAL(109,'درآمد فزر'!$G$6:$G$13)+SUBTOTAL(109,'درآمد فزر'!$G$15:$G$20)</f>
        <v>400000</v>
      </c>
      <c r="H21" s="41"/>
    </row>
    <row r="22" spans="2:8" ht="30" customHeight="1" x14ac:dyDescent="0.25">
      <c r="B22" s="42"/>
      <c r="C22" s="43"/>
      <c r="D22" s="43"/>
      <c r="E22" s="43"/>
      <c r="F22" s="43"/>
      <c r="G22" s="43"/>
      <c r="H22" s="44"/>
    </row>
    <row r="24" spans="2:8" ht="30" customHeight="1" x14ac:dyDescent="0.25">
      <c r="B24" s="133" t="s">
        <v>4</v>
      </c>
      <c r="C24" s="134"/>
      <c r="D24" s="134"/>
      <c r="E24" s="49"/>
      <c r="F24" s="49"/>
      <c r="G24" s="49"/>
      <c r="H24" s="50"/>
    </row>
    <row r="25" spans="2:8" ht="9.9499999999999993" customHeight="1" x14ac:dyDescent="0.25">
      <c r="B25" s="40"/>
      <c r="H25" s="41"/>
    </row>
    <row r="26" spans="2:8" ht="30" customHeight="1" x14ac:dyDescent="0.25">
      <c r="B26" s="40"/>
      <c r="C26" s="32" t="s">
        <v>5</v>
      </c>
      <c r="D26" s="32" t="s">
        <v>2</v>
      </c>
      <c r="E26" s="33">
        <v>1402</v>
      </c>
      <c r="F26" s="33">
        <v>1403</v>
      </c>
      <c r="G26" s="33">
        <v>1404</v>
      </c>
      <c r="H26" s="41"/>
    </row>
    <row r="27" spans="2:8" ht="30" customHeight="1" x14ac:dyDescent="0.25">
      <c r="B27" s="40"/>
      <c r="C27" s="99" t="s">
        <v>75</v>
      </c>
      <c r="D27" s="100">
        <v>715000</v>
      </c>
      <c r="E27" s="105">
        <f>E6/D27</f>
        <v>1.0419580419580419</v>
      </c>
      <c r="F27" s="105">
        <f>F6/D27</f>
        <v>0</v>
      </c>
      <c r="G27" s="106">
        <f>G6/D27</f>
        <v>0.55944055944055948</v>
      </c>
      <c r="H27" s="41"/>
    </row>
    <row r="28" spans="2:8" ht="30" customHeight="1" x14ac:dyDescent="0.25">
      <c r="B28" s="40"/>
      <c r="C28" s="102"/>
      <c r="D28" s="103"/>
      <c r="E28" s="107"/>
      <c r="F28" s="107"/>
      <c r="G28" s="108"/>
      <c r="H28" s="41"/>
    </row>
    <row r="29" spans="2:8" ht="30" customHeight="1" x14ac:dyDescent="0.25">
      <c r="B29" s="40"/>
      <c r="C29" s="99"/>
      <c r="D29" s="100"/>
      <c r="E29" s="105"/>
      <c r="F29" s="105"/>
      <c r="G29" s="106"/>
      <c r="H29" s="41"/>
    </row>
    <row r="30" spans="2:8" ht="30" customHeight="1" x14ac:dyDescent="0.25">
      <c r="B30" s="40"/>
      <c r="C30" s="102"/>
      <c r="D30" s="103"/>
      <c r="E30" s="107"/>
      <c r="F30" s="107"/>
      <c r="G30" s="108"/>
      <c r="H30" s="41"/>
    </row>
    <row r="31" spans="2:8" ht="30" customHeight="1" x14ac:dyDescent="0.25">
      <c r="B31" s="40"/>
      <c r="C31" s="99"/>
      <c r="D31" s="100"/>
      <c r="E31" s="105"/>
      <c r="F31" s="105"/>
      <c r="G31" s="106"/>
      <c r="H31" s="41"/>
    </row>
    <row r="32" spans="2:8" ht="30" customHeight="1" x14ac:dyDescent="0.25">
      <c r="B32" s="40"/>
      <c r="C32" s="2"/>
      <c r="D32" s="3"/>
      <c r="E32" s="72"/>
      <c r="F32" s="72"/>
      <c r="G32" s="73"/>
      <c r="H32" s="41"/>
    </row>
    <row r="33" spans="2:8" ht="30" customHeight="1" x14ac:dyDescent="0.25">
      <c r="B33" s="42"/>
      <c r="C33" s="43"/>
      <c r="D33" s="43"/>
      <c r="E33" s="43"/>
      <c r="F33" s="43"/>
      <c r="G33" s="43"/>
      <c r="H33" s="44"/>
    </row>
    <row r="35" spans="2:8" ht="30" customHeight="1" x14ac:dyDescent="0.25">
      <c r="B35" s="133" t="s">
        <v>57</v>
      </c>
      <c r="C35" s="134"/>
      <c r="D35" s="134"/>
      <c r="E35" s="49"/>
      <c r="F35" s="49"/>
      <c r="G35" s="49"/>
      <c r="H35" s="50"/>
    </row>
    <row r="36" spans="2:8" ht="9.9499999999999993" customHeight="1" x14ac:dyDescent="0.25">
      <c r="B36" s="40"/>
      <c r="H36" s="41"/>
    </row>
    <row r="37" spans="2:8" ht="30" customHeight="1" x14ac:dyDescent="0.25">
      <c r="B37" s="40"/>
      <c r="C37" s="131" t="s">
        <v>17</v>
      </c>
      <c r="D37" s="132"/>
      <c r="E37" s="79"/>
      <c r="F37" s="79"/>
      <c r="G37" s="80"/>
      <c r="H37" s="41"/>
    </row>
    <row r="38" spans="2:8" ht="30" customHeight="1" x14ac:dyDescent="0.25">
      <c r="B38" s="40"/>
      <c r="C38" s="32" t="s">
        <v>1</v>
      </c>
      <c r="D38" s="32" t="s">
        <v>2</v>
      </c>
      <c r="E38" s="33">
        <v>1402</v>
      </c>
      <c r="F38" s="33">
        <v>1403</v>
      </c>
      <c r="G38" s="33">
        <v>1404</v>
      </c>
      <c r="H38" s="41"/>
    </row>
    <row r="39" spans="2:8" ht="30" customHeight="1" x14ac:dyDescent="0.25">
      <c r="B39" s="40"/>
      <c r="C39" s="99" t="s">
        <v>75</v>
      </c>
      <c r="D39" s="100" t="s">
        <v>67</v>
      </c>
      <c r="E39" s="100">
        <v>9400</v>
      </c>
      <c r="F39" s="100">
        <v>11000</v>
      </c>
      <c r="G39" s="101">
        <v>11000</v>
      </c>
      <c r="H39" s="41"/>
    </row>
    <row r="40" spans="2:8" ht="30" customHeight="1" x14ac:dyDescent="0.25">
      <c r="B40" s="40"/>
      <c r="C40" s="102"/>
      <c r="D40" s="103"/>
      <c r="E40" s="103"/>
      <c r="F40" s="103"/>
      <c r="G40" s="104"/>
      <c r="H40" s="41"/>
    </row>
    <row r="41" spans="2:8" ht="30" customHeight="1" x14ac:dyDescent="0.25">
      <c r="B41" s="40"/>
      <c r="C41" s="99"/>
      <c r="D41" s="100"/>
      <c r="E41" s="100"/>
      <c r="F41" s="100"/>
      <c r="G41" s="101"/>
      <c r="H41" s="41"/>
    </row>
    <row r="42" spans="2:8" ht="30" customHeight="1" x14ac:dyDescent="0.25">
      <c r="B42" s="40"/>
      <c r="C42" s="102"/>
      <c r="D42" s="103"/>
      <c r="E42" s="103"/>
      <c r="F42" s="103"/>
      <c r="G42" s="104"/>
      <c r="H42" s="41"/>
    </row>
    <row r="43" spans="2:8" ht="30" customHeight="1" x14ac:dyDescent="0.25">
      <c r="B43" s="40"/>
      <c r="C43" s="99"/>
      <c r="D43" s="100"/>
      <c r="E43" s="100"/>
      <c r="F43" s="100"/>
      <c r="G43" s="101"/>
      <c r="H43" s="41"/>
    </row>
    <row r="44" spans="2:8" ht="30" customHeight="1" x14ac:dyDescent="0.25">
      <c r="B44" s="40"/>
      <c r="C44" s="102"/>
      <c r="D44" s="103"/>
      <c r="E44" s="103"/>
      <c r="F44" s="103"/>
      <c r="G44" s="104"/>
      <c r="H44" s="41"/>
    </row>
    <row r="45" spans="2:8" ht="30" customHeight="1" x14ac:dyDescent="0.25">
      <c r="B45" s="40"/>
      <c r="C45" s="51"/>
      <c r="D45" s="52"/>
      <c r="E45" s="52"/>
      <c r="F45" s="52"/>
      <c r="G45" s="53"/>
      <c r="H45" s="41"/>
    </row>
    <row r="46" spans="2:8" ht="30" customHeight="1" x14ac:dyDescent="0.25">
      <c r="B46" s="40"/>
      <c r="C46" s="2"/>
      <c r="D46" s="3"/>
      <c r="E46" s="3"/>
      <c r="F46" s="3"/>
      <c r="G46" s="71"/>
      <c r="H46" s="41"/>
    </row>
    <row r="47" spans="2:8" ht="30" customHeight="1" x14ac:dyDescent="0.25">
      <c r="B47" s="40"/>
      <c r="C47" s="131" t="s">
        <v>18</v>
      </c>
      <c r="D47" s="132"/>
      <c r="E47" s="79"/>
      <c r="F47" s="79"/>
      <c r="G47" s="80"/>
      <c r="H47" s="41"/>
    </row>
    <row r="48" spans="2:8" ht="30" customHeight="1" x14ac:dyDescent="0.25">
      <c r="B48" s="40"/>
      <c r="C48" s="74"/>
      <c r="D48" s="75"/>
      <c r="E48" s="75"/>
      <c r="F48" s="75"/>
      <c r="G48" s="76"/>
      <c r="H48" s="41"/>
    </row>
    <row r="49" spans="2:8" ht="30" customHeight="1" x14ac:dyDescent="0.25">
      <c r="B49" s="40"/>
      <c r="C49" s="54"/>
      <c r="D49" s="55"/>
      <c r="E49" s="55"/>
      <c r="F49" s="55"/>
      <c r="G49" s="56"/>
      <c r="H49" s="41"/>
    </row>
    <row r="50" spans="2:8" ht="30" customHeight="1" x14ac:dyDescent="0.25">
      <c r="B50" s="40"/>
      <c r="C50" s="51"/>
      <c r="D50" s="52"/>
      <c r="E50" s="52"/>
      <c r="F50" s="52"/>
      <c r="G50" s="53"/>
      <c r="H50" s="41"/>
    </row>
    <row r="51" spans="2:8" ht="30" customHeight="1" x14ac:dyDescent="0.25">
      <c r="B51" s="40"/>
      <c r="C51" s="54"/>
      <c r="D51" s="55"/>
      <c r="E51" s="55"/>
      <c r="F51" s="55"/>
      <c r="G51" s="56"/>
      <c r="H51" s="41"/>
    </row>
    <row r="52" spans="2:8" ht="30" customHeight="1" x14ac:dyDescent="0.25">
      <c r="B52" s="40"/>
      <c r="C52" s="51"/>
      <c r="D52" s="52"/>
      <c r="E52" s="52"/>
      <c r="F52" s="52"/>
      <c r="G52" s="53"/>
      <c r="H52" s="41"/>
    </row>
    <row r="53" spans="2:8" ht="30" customHeight="1" x14ac:dyDescent="0.25">
      <c r="B53" s="40"/>
      <c r="C53" s="54"/>
      <c r="D53" s="55"/>
      <c r="E53" s="55"/>
      <c r="F53" s="55"/>
      <c r="G53" s="56"/>
      <c r="H53" s="41"/>
    </row>
    <row r="54" spans="2:8" ht="30" customHeight="1" x14ac:dyDescent="0.25">
      <c r="B54" s="40"/>
      <c r="C54" s="26" t="s">
        <v>3</v>
      </c>
      <c r="D54" s="27"/>
      <c r="E54" s="27">
        <f>SUBTOTAL(109,'درآمد فزر'!$E$39:$E$46)+SUBTOTAL(109,'درآمد فزر'!$E$48:$E$53)</f>
        <v>9400</v>
      </c>
      <c r="F54" s="27">
        <f>SUBTOTAL(109,'درآمد فزر'!$F$39:$F$46)+SUBTOTAL(109,'درآمد فزر'!$F$48:$F$53)</f>
        <v>11000</v>
      </c>
      <c r="G54" s="28">
        <f>'درآمد فزر'!$G$21</f>
        <v>400000</v>
      </c>
      <c r="H54" s="41"/>
    </row>
    <row r="55" spans="2:8" ht="30" customHeight="1" x14ac:dyDescent="0.25">
      <c r="B55" s="42"/>
      <c r="C55" s="43"/>
      <c r="D55" s="43"/>
      <c r="E55" s="43"/>
      <c r="F55" s="43"/>
      <c r="G55" s="43"/>
      <c r="H55" s="44"/>
    </row>
    <row r="57" spans="2:8" ht="30" customHeight="1" x14ac:dyDescent="0.25">
      <c r="B57" s="133" t="s">
        <v>58</v>
      </c>
      <c r="C57" s="134"/>
      <c r="D57" s="134"/>
      <c r="E57" s="49"/>
      <c r="F57" s="49"/>
      <c r="G57" s="49"/>
      <c r="H57" s="50"/>
    </row>
    <row r="58" spans="2:8" ht="9.9499999999999993" customHeight="1" x14ac:dyDescent="0.25">
      <c r="B58" s="40"/>
      <c r="H58" s="41"/>
    </row>
    <row r="59" spans="2:8" ht="30" customHeight="1" x14ac:dyDescent="0.25">
      <c r="B59" s="40"/>
      <c r="C59" s="131" t="s">
        <v>10</v>
      </c>
      <c r="D59" s="132"/>
      <c r="E59" s="79"/>
      <c r="F59" s="79"/>
      <c r="G59" s="80"/>
      <c r="H59" s="41"/>
    </row>
    <row r="60" spans="2:8" ht="30" customHeight="1" x14ac:dyDescent="0.25">
      <c r="B60" s="40"/>
      <c r="C60" s="32" t="s">
        <v>1</v>
      </c>
      <c r="D60" s="32" t="s">
        <v>2</v>
      </c>
      <c r="E60" s="33">
        <v>1402</v>
      </c>
      <c r="F60" s="33">
        <v>1403</v>
      </c>
      <c r="G60" s="33">
        <v>1404</v>
      </c>
      <c r="H60" s="41"/>
    </row>
    <row r="61" spans="2:8" ht="30" customHeight="1" x14ac:dyDescent="0.25">
      <c r="B61" s="40"/>
      <c r="C61" s="99"/>
      <c r="D61" s="100"/>
      <c r="E61" s="105"/>
      <c r="F61" s="105"/>
      <c r="G61" s="106"/>
      <c r="H61" s="41"/>
    </row>
    <row r="62" spans="2:8" ht="30" customHeight="1" x14ac:dyDescent="0.25">
      <c r="B62" s="40"/>
      <c r="C62" s="102"/>
      <c r="D62" s="103"/>
      <c r="E62" s="107"/>
      <c r="F62" s="107"/>
      <c r="G62" s="108"/>
      <c r="H62" s="41"/>
    </row>
    <row r="63" spans="2:8" ht="30" customHeight="1" x14ac:dyDescent="0.25">
      <c r="B63" s="40"/>
      <c r="C63" s="99"/>
      <c r="D63" s="100"/>
      <c r="E63" s="105"/>
      <c r="F63" s="105"/>
      <c r="G63" s="106"/>
      <c r="H63" s="41"/>
    </row>
    <row r="64" spans="2:8" ht="30" customHeight="1" x14ac:dyDescent="0.25">
      <c r="B64" s="40"/>
      <c r="C64" s="102"/>
      <c r="D64" s="103"/>
      <c r="E64" s="107"/>
      <c r="F64" s="107"/>
      <c r="G64" s="108"/>
      <c r="H64" s="41"/>
    </row>
    <row r="65" spans="2:8" ht="30" customHeight="1" x14ac:dyDescent="0.25">
      <c r="B65" s="40"/>
      <c r="C65" s="99"/>
      <c r="D65" s="100"/>
      <c r="E65" s="105"/>
      <c r="F65" s="105"/>
      <c r="G65" s="106"/>
      <c r="H65" s="41"/>
    </row>
    <row r="66" spans="2:8" ht="30" customHeight="1" x14ac:dyDescent="0.25">
      <c r="B66" s="40"/>
      <c r="C66" s="54"/>
      <c r="D66" s="55"/>
      <c r="E66" s="62"/>
      <c r="F66" s="62"/>
      <c r="G66" s="63"/>
      <c r="H66" s="41"/>
    </row>
    <row r="67" spans="2:8" ht="30" customHeight="1" x14ac:dyDescent="0.25">
      <c r="B67" s="40"/>
      <c r="C67" s="51"/>
      <c r="D67" s="52"/>
      <c r="E67" s="60"/>
      <c r="F67" s="60"/>
      <c r="G67" s="61"/>
      <c r="H67" s="41"/>
    </row>
    <row r="68" spans="2:8" ht="30" customHeight="1" x14ac:dyDescent="0.25">
      <c r="B68" s="40"/>
      <c r="C68" s="2"/>
      <c r="D68" s="3"/>
      <c r="E68" s="72"/>
      <c r="F68" s="72"/>
      <c r="G68" s="73"/>
      <c r="H68" s="41"/>
    </row>
    <row r="69" spans="2:8" ht="30" customHeight="1" x14ac:dyDescent="0.25">
      <c r="B69" s="40"/>
      <c r="C69" s="131" t="s">
        <v>12</v>
      </c>
      <c r="D69" s="132"/>
      <c r="E69" s="79"/>
      <c r="F69" s="79"/>
      <c r="G69" s="80"/>
      <c r="H69" s="41"/>
    </row>
    <row r="70" spans="2:8" ht="30" customHeight="1" x14ac:dyDescent="0.25">
      <c r="B70" s="40"/>
      <c r="C70" s="51"/>
      <c r="D70" s="52"/>
      <c r="E70" s="60"/>
      <c r="F70" s="60"/>
      <c r="G70" s="61"/>
      <c r="H70" s="41"/>
    </row>
    <row r="71" spans="2:8" ht="30" customHeight="1" x14ac:dyDescent="0.25">
      <c r="B71" s="40"/>
      <c r="C71" s="54"/>
      <c r="D71" s="55"/>
      <c r="E71" s="62"/>
      <c r="F71" s="62"/>
      <c r="G71" s="63"/>
      <c r="H71" s="41"/>
    </row>
    <row r="72" spans="2:8" ht="30" customHeight="1" x14ac:dyDescent="0.25">
      <c r="B72" s="40"/>
      <c r="C72" s="51"/>
      <c r="D72" s="52"/>
      <c r="E72" s="60"/>
      <c r="F72" s="60"/>
      <c r="G72" s="61"/>
      <c r="H72" s="41"/>
    </row>
    <row r="73" spans="2:8" ht="30" customHeight="1" x14ac:dyDescent="0.25">
      <c r="B73" s="40"/>
      <c r="C73" s="54"/>
      <c r="D73" s="55"/>
      <c r="E73" s="62"/>
      <c r="F73" s="62"/>
      <c r="G73" s="63"/>
      <c r="H73" s="41"/>
    </row>
    <row r="74" spans="2:8" ht="30" customHeight="1" x14ac:dyDescent="0.25">
      <c r="B74" s="40"/>
      <c r="C74" s="51"/>
      <c r="D74" s="52"/>
      <c r="E74" s="60"/>
      <c r="F74" s="60"/>
      <c r="G74" s="61"/>
      <c r="H74" s="41"/>
    </row>
    <row r="75" spans="2:8" ht="30" customHeight="1" x14ac:dyDescent="0.25">
      <c r="B75" s="40"/>
      <c r="C75" s="54"/>
      <c r="D75" s="55"/>
      <c r="E75" s="62"/>
      <c r="F75" s="62"/>
      <c r="G75" s="63"/>
      <c r="H75" s="41"/>
    </row>
    <row r="76" spans="2:8" ht="30" customHeight="1" x14ac:dyDescent="0.25">
      <c r="B76" s="40"/>
      <c r="C76" s="26" t="s">
        <v>3</v>
      </c>
      <c r="D76" s="77"/>
      <c r="E76" s="77">
        <f>SUBTOTAL(109,'درآمد فزر'!$E$61:$E$68)+SUBTOTAL(109,'درآمد فزر'!$E$70:$E$75)</f>
        <v>0</v>
      </c>
      <c r="F76" s="77">
        <f>SUBTOTAL(109,'درآمد فزر'!$F$61:$F$68)+SUBTOTAL(109,'درآمد فزر'!$F$70:$F$75)</f>
        <v>0</v>
      </c>
      <c r="G76" s="78">
        <f>SUBTOTAL(109,'درآمد فزر'!$G$61:$G$68)+SUBTOTAL(109,'درآمد فزر'!$G$70:$G$75)</f>
        <v>0</v>
      </c>
      <c r="H76" s="41"/>
    </row>
    <row r="77" spans="2:8" ht="30" customHeight="1" x14ac:dyDescent="0.25">
      <c r="B77" s="42"/>
      <c r="C77" s="43"/>
      <c r="D77" s="43"/>
      <c r="E77" s="43"/>
      <c r="F77" s="43"/>
      <c r="G77" s="43"/>
      <c r="H77" s="44"/>
    </row>
    <row r="79" spans="2:8" ht="30" customHeight="1" x14ac:dyDescent="0.25">
      <c r="B79" s="133" t="s">
        <v>61</v>
      </c>
      <c r="C79" s="134"/>
      <c r="D79" s="134"/>
      <c r="E79" s="49"/>
      <c r="F79" s="49"/>
      <c r="G79" s="49"/>
      <c r="H79" s="50"/>
    </row>
    <row r="80" spans="2:8" ht="30" customHeight="1" x14ac:dyDescent="0.25">
      <c r="B80" s="40"/>
      <c r="H80" s="41"/>
    </row>
    <row r="81" spans="2:8" ht="30" customHeight="1" x14ac:dyDescent="0.25">
      <c r="B81" s="40"/>
      <c r="C81" s="131" t="s">
        <v>13</v>
      </c>
      <c r="D81" s="132"/>
      <c r="E81" s="79"/>
      <c r="F81" s="79"/>
      <c r="G81" s="80"/>
      <c r="H81" s="41"/>
    </row>
    <row r="82" spans="2:8" ht="30" customHeight="1" x14ac:dyDescent="0.25">
      <c r="B82" s="40"/>
      <c r="C82" s="32" t="s">
        <v>1</v>
      </c>
      <c r="D82" s="32" t="s">
        <v>2</v>
      </c>
      <c r="E82" s="33">
        <v>1402</v>
      </c>
      <c r="F82" s="33">
        <v>1403</v>
      </c>
      <c r="G82" s="33">
        <v>1404</v>
      </c>
      <c r="H82" s="41"/>
    </row>
    <row r="83" spans="2:8" ht="30" customHeight="1" x14ac:dyDescent="0.25">
      <c r="B83" s="40"/>
      <c r="C83" s="99" t="s">
        <v>73</v>
      </c>
      <c r="D83" s="100" t="s">
        <v>77</v>
      </c>
      <c r="E83" s="100">
        <v>600</v>
      </c>
      <c r="F83" s="100">
        <v>960</v>
      </c>
      <c r="G83" s="101">
        <v>1400</v>
      </c>
      <c r="H83" s="41"/>
    </row>
    <row r="84" spans="2:8" ht="30" customHeight="1" x14ac:dyDescent="0.25">
      <c r="B84" s="40"/>
      <c r="C84" s="54"/>
      <c r="D84" s="55"/>
      <c r="E84" s="55"/>
      <c r="F84" s="55"/>
      <c r="G84" s="56"/>
      <c r="H84" s="41"/>
    </row>
    <row r="85" spans="2:8" ht="30" customHeight="1" x14ac:dyDescent="0.25">
      <c r="B85" s="40"/>
      <c r="C85" s="51"/>
      <c r="D85" s="52"/>
      <c r="E85" s="52"/>
      <c r="F85" s="52"/>
      <c r="G85" s="53"/>
      <c r="H85" s="41"/>
    </row>
    <row r="86" spans="2:8" ht="30" customHeight="1" x14ac:dyDescent="0.25">
      <c r="B86" s="40"/>
      <c r="C86" s="54"/>
      <c r="D86" s="55"/>
      <c r="E86" s="55"/>
      <c r="F86" s="55"/>
      <c r="G86" s="56"/>
      <c r="H86" s="41"/>
    </row>
    <row r="87" spans="2:8" ht="30" customHeight="1" x14ac:dyDescent="0.25">
      <c r="B87" s="40"/>
      <c r="C87" s="51"/>
      <c r="D87" s="52"/>
      <c r="E87" s="52"/>
      <c r="F87" s="52"/>
      <c r="G87" s="53"/>
      <c r="H87" s="41"/>
    </row>
    <row r="88" spans="2:8" ht="30" customHeight="1" x14ac:dyDescent="0.25">
      <c r="B88" s="40"/>
      <c r="C88" s="54"/>
      <c r="D88" s="55"/>
      <c r="E88" s="55"/>
      <c r="F88" s="55"/>
      <c r="G88" s="56"/>
      <c r="H88" s="41"/>
    </row>
    <row r="89" spans="2:8" ht="30" customHeight="1" x14ac:dyDescent="0.25">
      <c r="B89" s="40"/>
      <c r="C89" s="51"/>
      <c r="D89" s="52"/>
      <c r="E89" s="52"/>
      <c r="F89" s="52"/>
      <c r="G89" s="53"/>
      <c r="H89" s="41"/>
    </row>
    <row r="90" spans="2:8" ht="30" customHeight="1" x14ac:dyDescent="0.25">
      <c r="B90" s="40"/>
      <c r="C90" s="2"/>
      <c r="D90" s="3"/>
      <c r="E90" s="3"/>
      <c r="F90" s="3"/>
      <c r="G90" s="71"/>
      <c r="H90" s="41"/>
    </row>
    <row r="91" spans="2:8" ht="30" customHeight="1" x14ac:dyDescent="0.25">
      <c r="B91" s="40"/>
      <c r="C91" s="131" t="s">
        <v>14</v>
      </c>
      <c r="D91" s="132"/>
      <c r="E91" s="79"/>
      <c r="F91" s="79"/>
      <c r="G91" s="80"/>
      <c r="H91" s="41"/>
    </row>
    <row r="92" spans="2:8" ht="30" customHeight="1" x14ac:dyDescent="0.25">
      <c r="B92" s="40"/>
      <c r="C92" s="51"/>
      <c r="D92" s="52"/>
      <c r="E92" s="52"/>
      <c r="F92" s="52"/>
      <c r="G92" s="69"/>
      <c r="H92" s="41"/>
    </row>
    <row r="93" spans="2:8" ht="30" customHeight="1" x14ac:dyDescent="0.25">
      <c r="B93" s="40"/>
      <c r="C93" s="54"/>
      <c r="D93" s="55"/>
      <c r="E93" s="55"/>
      <c r="F93" s="55"/>
      <c r="G93" s="56"/>
      <c r="H93" s="41"/>
    </row>
    <row r="94" spans="2:8" ht="30" customHeight="1" x14ac:dyDescent="0.25">
      <c r="B94" s="40"/>
      <c r="C94" s="51"/>
      <c r="D94" s="52"/>
      <c r="E94" s="52"/>
      <c r="F94" s="52"/>
      <c r="G94" s="53"/>
      <c r="H94" s="41"/>
    </row>
    <row r="95" spans="2:8" ht="30" customHeight="1" x14ac:dyDescent="0.25">
      <c r="B95" s="40"/>
      <c r="C95" s="54"/>
      <c r="D95" s="55"/>
      <c r="E95" s="55"/>
      <c r="F95" s="55"/>
      <c r="G95" s="56"/>
      <c r="H95" s="41"/>
    </row>
    <row r="96" spans="2:8" ht="30" customHeight="1" x14ac:dyDescent="0.25">
      <c r="B96" s="40"/>
      <c r="C96" s="51"/>
      <c r="D96" s="52"/>
      <c r="E96" s="52"/>
      <c r="F96" s="52"/>
      <c r="G96" s="53"/>
      <c r="H96" s="41"/>
    </row>
    <row r="97" spans="2:8" ht="30" customHeight="1" x14ac:dyDescent="0.25">
      <c r="B97" s="40"/>
      <c r="C97" s="2"/>
      <c r="D97" s="3"/>
      <c r="E97" s="3"/>
      <c r="F97" s="3"/>
      <c r="G97" s="71"/>
      <c r="H97" s="41"/>
    </row>
    <row r="98" spans="2:8" ht="30" customHeight="1" x14ac:dyDescent="0.25">
      <c r="B98" s="42"/>
      <c r="C98" s="43"/>
      <c r="D98" s="43"/>
      <c r="E98" s="43"/>
      <c r="F98" s="43"/>
      <c r="G98" s="43"/>
      <c r="H98" s="44"/>
    </row>
    <row r="100" spans="2:8" ht="30" customHeight="1" x14ac:dyDescent="0.25">
      <c r="B100" s="135" t="s">
        <v>62</v>
      </c>
      <c r="C100" s="136"/>
      <c r="D100" s="136"/>
      <c r="E100" s="81"/>
      <c r="F100" s="81"/>
      <c r="G100" s="81"/>
      <c r="H100" s="82"/>
    </row>
    <row r="101" spans="2:8" ht="30" customHeight="1" x14ac:dyDescent="0.25">
      <c r="B101" s="34"/>
      <c r="H101" s="35"/>
    </row>
    <row r="102" spans="2:8" ht="30" customHeight="1" x14ac:dyDescent="0.25">
      <c r="B102" s="34"/>
      <c r="C102" s="131" t="s">
        <v>15</v>
      </c>
      <c r="D102" s="132"/>
      <c r="E102" s="79"/>
      <c r="F102" s="79"/>
      <c r="G102" s="80"/>
      <c r="H102" s="35"/>
    </row>
    <row r="103" spans="2:8" ht="30" customHeight="1" x14ac:dyDescent="0.25">
      <c r="B103" s="34"/>
      <c r="C103" s="32" t="s">
        <v>1</v>
      </c>
      <c r="D103" s="32" t="s">
        <v>2</v>
      </c>
      <c r="E103" s="33">
        <v>1401</v>
      </c>
      <c r="F103" s="33">
        <v>1402</v>
      </c>
      <c r="G103" s="33">
        <v>1403</v>
      </c>
      <c r="H103" s="35"/>
    </row>
    <row r="104" spans="2:8" ht="30" customHeight="1" x14ac:dyDescent="0.25">
      <c r="B104" s="34"/>
      <c r="C104" s="51"/>
      <c r="D104" s="52"/>
      <c r="E104" s="60"/>
      <c r="F104" s="60"/>
      <c r="G104" s="61"/>
      <c r="H104" s="35"/>
    </row>
    <row r="105" spans="2:8" ht="30" customHeight="1" x14ac:dyDescent="0.25">
      <c r="B105" s="34"/>
      <c r="C105" s="54"/>
      <c r="D105" s="55"/>
      <c r="E105" s="62"/>
      <c r="F105" s="62"/>
      <c r="G105" s="63"/>
      <c r="H105" s="35"/>
    </row>
    <row r="106" spans="2:8" ht="30" customHeight="1" x14ac:dyDescent="0.25">
      <c r="B106" s="34"/>
      <c r="C106" s="51"/>
      <c r="D106" s="52"/>
      <c r="E106" s="60"/>
      <c r="F106" s="60"/>
      <c r="G106" s="61"/>
      <c r="H106" s="35"/>
    </row>
    <row r="107" spans="2:8" ht="30" customHeight="1" x14ac:dyDescent="0.25">
      <c r="B107" s="34"/>
      <c r="C107" s="54"/>
      <c r="D107" s="55"/>
      <c r="E107" s="62"/>
      <c r="F107" s="62"/>
      <c r="G107" s="63"/>
      <c r="H107" s="35"/>
    </row>
    <row r="108" spans="2:8" ht="30" customHeight="1" x14ac:dyDescent="0.25">
      <c r="B108" s="34"/>
      <c r="C108" s="51"/>
      <c r="D108" s="52"/>
      <c r="E108" s="60"/>
      <c r="F108" s="60"/>
      <c r="G108" s="61"/>
      <c r="H108" s="35"/>
    </row>
    <row r="109" spans="2:8" ht="30" customHeight="1" x14ac:dyDescent="0.25">
      <c r="B109" s="34"/>
      <c r="C109" s="54"/>
      <c r="D109" s="55"/>
      <c r="E109" s="62"/>
      <c r="F109" s="62"/>
      <c r="G109" s="63"/>
      <c r="H109" s="35"/>
    </row>
    <row r="110" spans="2:8" ht="30" customHeight="1" x14ac:dyDescent="0.25">
      <c r="B110" s="34"/>
      <c r="C110" s="51"/>
      <c r="D110" s="52"/>
      <c r="E110" s="60"/>
      <c r="F110" s="60"/>
      <c r="G110" s="61"/>
      <c r="H110" s="35"/>
    </row>
    <row r="111" spans="2:8" ht="30" customHeight="1" x14ac:dyDescent="0.25">
      <c r="B111" s="34"/>
      <c r="C111" s="2"/>
      <c r="D111" s="3"/>
      <c r="E111" s="72"/>
      <c r="F111" s="72"/>
      <c r="G111" s="73"/>
      <c r="H111" s="35"/>
    </row>
    <row r="112" spans="2:8" ht="30" customHeight="1" x14ac:dyDescent="0.25">
      <c r="B112" s="34"/>
      <c r="C112" s="131" t="s">
        <v>16</v>
      </c>
      <c r="D112" s="132"/>
      <c r="E112" s="79"/>
      <c r="F112" s="79"/>
      <c r="G112" s="80"/>
      <c r="H112" s="35"/>
    </row>
    <row r="113" spans="2:8" ht="30" customHeight="1" x14ac:dyDescent="0.25">
      <c r="B113" s="34"/>
      <c r="C113" s="51"/>
      <c r="D113" s="52"/>
      <c r="E113" s="60"/>
      <c r="F113" s="60"/>
      <c r="G113" s="61"/>
      <c r="H113" s="35"/>
    </row>
    <row r="114" spans="2:8" ht="30" customHeight="1" x14ac:dyDescent="0.25">
      <c r="B114" s="34"/>
      <c r="C114" s="54"/>
      <c r="D114" s="55"/>
      <c r="E114" s="62"/>
      <c r="F114" s="62"/>
      <c r="G114" s="63"/>
      <c r="H114" s="35"/>
    </row>
    <row r="115" spans="2:8" ht="30" customHeight="1" x14ac:dyDescent="0.25">
      <c r="B115" s="34"/>
      <c r="C115" s="51"/>
      <c r="D115" s="52"/>
      <c r="E115" s="60"/>
      <c r="F115" s="60"/>
      <c r="G115" s="61"/>
      <c r="H115" s="35"/>
    </row>
    <row r="116" spans="2:8" ht="30" customHeight="1" x14ac:dyDescent="0.25">
      <c r="B116" s="34"/>
      <c r="C116" s="54"/>
      <c r="D116" s="55"/>
      <c r="E116" s="62"/>
      <c r="F116" s="62"/>
      <c r="G116" s="63"/>
      <c r="H116" s="35"/>
    </row>
    <row r="117" spans="2:8" ht="30" customHeight="1" x14ac:dyDescent="0.25">
      <c r="B117" s="34"/>
      <c r="C117" s="51"/>
      <c r="D117" s="52"/>
      <c r="E117" s="60"/>
      <c r="F117" s="60"/>
      <c r="G117" s="61"/>
      <c r="H117" s="35"/>
    </row>
    <row r="118" spans="2:8" ht="30" customHeight="1" x14ac:dyDescent="0.25">
      <c r="B118" s="34"/>
      <c r="C118" s="2"/>
      <c r="D118" s="3"/>
      <c r="E118" s="72"/>
      <c r="F118" s="72"/>
      <c r="G118" s="73"/>
      <c r="H118" s="35"/>
    </row>
    <row r="119" spans="2:8" ht="30" customHeight="1" x14ac:dyDescent="0.25">
      <c r="B119" s="36"/>
      <c r="C119" s="37"/>
      <c r="D119" s="37"/>
      <c r="E119" s="38"/>
      <c r="F119" s="38"/>
      <c r="G119" s="38"/>
      <c r="H119" s="39"/>
    </row>
    <row r="121" spans="2:8" ht="30" customHeight="1" x14ac:dyDescent="0.25">
      <c r="B121" s="133" t="s">
        <v>59</v>
      </c>
      <c r="C121" s="134"/>
      <c r="D121" s="134"/>
      <c r="E121" s="49"/>
      <c r="F121" s="49"/>
      <c r="G121" s="49"/>
      <c r="H121" s="50"/>
    </row>
    <row r="122" spans="2:8" ht="9.9499999999999993" customHeight="1" x14ac:dyDescent="0.25">
      <c r="B122" s="40"/>
      <c r="H122" s="41"/>
    </row>
    <row r="123" spans="2:8" ht="30" customHeight="1" x14ac:dyDescent="0.25">
      <c r="B123" s="40"/>
      <c r="C123" s="131" t="s">
        <v>11</v>
      </c>
      <c r="D123" s="132"/>
      <c r="E123" s="79"/>
      <c r="F123" s="79"/>
      <c r="G123" s="80"/>
      <c r="H123" s="41"/>
    </row>
    <row r="124" spans="2:8" ht="30" customHeight="1" x14ac:dyDescent="0.25">
      <c r="B124" s="40"/>
      <c r="C124" s="32" t="s">
        <v>1</v>
      </c>
      <c r="D124" s="32" t="s">
        <v>2</v>
      </c>
      <c r="E124" s="33">
        <v>1402</v>
      </c>
      <c r="F124" s="33">
        <v>1403</v>
      </c>
      <c r="G124" s="33">
        <v>1404</v>
      </c>
      <c r="H124" s="41"/>
    </row>
    <row r="125" spans="2:8" ht="30" customHeight="1" x14ac:dyDescent="0.25">
      <c r="B125" s="40"/>
      <c r="C125" s="99" t="s">
        <v>74</v>
      </c>
      <c r="D125" s="100" t="s">
        <v>76</v>
      </c>
      <c r="E125" s="100">
        <f>E83*E39</f>
        <v>5640000</v>
      </c>
      <c r="F125" s="100">
        <f>F83*F39</f>
        <v>10560000</v>
      </c>
      <c r="G125" s="101">
        <f>G83*G39</f>
        <v>15400000</v>
      </c>
      <c r="H125" s="41"/>
    </row>
    <row r="126" spans="2:8" ht="30" customHeight="1" x14ac:dyDescent="0.25">
      <c r="B126" s="40"/>
      <c r="C126" s="54"/>
      <c r="D126" s="55"/>
      <c r="E126" s="55"/>
      <c r="F126" s="55"/>
      <c r="G126" s="56"/>
      <c r="H126" s="41"/>
    </row>
    <row r="127" spans="2:8" ht="30" customHeight="1" x14ac:dyDescent="0.25">
      <c r="B127" s="40"/>
      <c r="C127" s="51"/>
      <c r="D127" s="52"/>
      <c r="E127" s="52"/>
      <c r="F127" s="52"/>
      <c r="G127" s="53"/>
      <c r="H127" s="41"/>
    </row>
    <row r="128" spans="2:8" ht="30" customHeight="1" x14ac:dyDescent="0.25">
      <c r="B128" s="40"/>
      <c r="C128" s="54"/>
      <c r="D128" s="55"/>
      <c r="E128" s="55"/>
      <c r="F128" s="55"/>
      <c r="G128" s="56"/>
      <c r="H128" s="41"/>
    </row>
    <row r="129" spans="2:8" ht="30" customHeight="1" x14ac:dyDescent="0.25">
      <c r="B129" s="40"/>
      <c r="C129" s="51"/>
      <c r="D129" s="52"/>
      <c r="E129" s="52"/>
      <c r="F129" s="52"/>
      <c r="G129" s="53"/>
      <c r="H129" s="41"/>
    </row>
    <row r="130" spans="2:8" ht="30" customHeight="1" x14ac:dyDescent="0.25">
      <c r="B130" s="40"/>
      <c r="C130" s="54"/>
      <c r="D130" s="55"/>
      <c r="E130" s="55"/>
      <c r="F130" s="55"/>
      <c r="G130" s="56"/>
      <c r="H130" s="41"/>
    </row>
    <row r="131" spans="2:8" ht="30" customHeight="1" x14ac:dyDescent="0.25">
      <c r="B131" s="40"/>
      <c r="C131" s="51"/>
      <c r="D131" s="52"/>
      <c r="E131" s="52"/>
      <c r="F131" s="52"/>
      <c r="G131" s="53"/>
      <c r="H131" s="41"/>
    </row>
    <row r="132" spans="2:8" ht="30" customHeight="1" x14ac:dyDescent="0.25">
      <c r="B132" s="40"/>
      <c r="C132" s="2"/>
      <c r="D132" s="3"/>
      <c r="E132" s="3"/>
      <c r="F132" s="3"/>
      <c r="G132" s="71"/>
      <c r="H132" s="41"/>
    </row>
    <row r="133" spans="2:8" ht="30" customHeight="1" x14ac:dyDescent="0.25">
      <c r="B133" s="40"/>
      <c r="C133" s="131" t="s">
        <v>19</v>
      </c>
      <c r="D133" s="132"/>
      <c r="E133" s="79"/>
      <c r="F133" s="79"/>
      <c r="G133" s="80"/>
      <c r="H133" s="41"/>
    </row>
    <row r="134" spans="2:8" ht="30" customHeight="1" x14ac:dyDescent="0.25">
      <c r="B134" s="40"/>
      <c r="C134" s="51"/>
      <c r="D134" s="52"/>
      <c r="E134" s="52"/>
      <c r="F134" s="52"/>
      <c r="G134" s="53"/>
      <c r="H134" s="41"/>
    </row>
    <row r="135" spans="2:8" ht="30" customHeight="1" x14ac:dyDescent="0.25">
      <c r="B135" s="40"/>
      <c r="C135" s="54"/>
      <c r="D135" s="55"/>
      <c r="E135" s="55"/>
      <c r="F135" s="55"/>
      <c r="G135" s="56"/>
      <c r="H135" s="41"/>
    </row>
    <row r="136" spans="2:8" ht="30" customHeight="1" x14ac:dyDescent="0.25">
      <c r="B136" s="40"/>
      <c r="C136" s="51"/>
      <c r="D136" s="52"/>
      <c r="E136" s="52"/>
      <c r="F136" s="52"/>
      <c r="G136" s="53"/>
      <c r="H136" s="41"/>
    </row>
    <row r="137" spans="2:8" ht="30" customHeight="1" x14ac:dyDescent="0.25">
      <c r="B137" s="40"/>
      <c r="C137" s="54"/>
      <c r="D137" s="55"/>
      <c r="E137" s="55"/>
      <c r="F137" s="55"/>
      <c r="G137" s="56"/>
      <c r="H137" s="41"/>
    </row>
    <row r="138" spans="2:8" ht="30" customHeight="1" x14ac:dyDescent="0.25">
      <c r="B138" s="40"/>
      <c r="C138" s="51"/>
      <c r="D138" s="52"/>
      <c r="E138" s="52"/>
      <c r="F138" s="52"/>
      <c r="G138" s="53"/>
      <c r="H138" s="41"/>
    </row>
    <row r="139" spans="2:8" ht="30" customHeight="1" x14ac:dyDescent="0.25">
      <c r="B139" s="40"/>
      <c r="C139" s="54"/>
      <c r="D139" s="55"/>
      <c r="E139" s="55"/>
      <c r="F139" s="55"/>
      <c r="G139" s="56"/>
      <c r="H139" s="41"/>
    </row>
    <row r="140" spans="2:8" ht="30" customHeight="1" x14ac:dyDescent="0.25">
      <c r="B140" s="40"/>
      <c r="C140" s="26" t="s">
        <v>3</v>
      </c>
      <c r="D140" s="27"/>
      <c r="E140" s="27">
        <f>SUBTOTAL(109,'درآمد فزر'!$E$125:$E$132)+SUBTOTAL(109,'درآمد فزر'!$E$134:$E$139)</f>
        <v>5640000</v>
      </c>
      <c r="F140" s="27">
        <f>SUBTOTAL(109,'درآمد فزر'!$F$125:$F$132)+SUBTOTAL(109,'درآمد فزر'!$F$134:$F$139)</f>
        <v>10560000</v>
      </c>
      <c r="G140" s="28">
        <f>SUBTOTAL(109,'درآمد فزر'!$G$125:$G$132)+SUBTOTAL(109,'درآمد فزر'!$G$134:$G$139)</f>
        <v>15400000</v>
      </c>
      <c r="H140" s="41"/>
    </row>
    <row r="141" spans="2:8" ht="5.0999999999999996" customHeight="1" x14ac:dyDescent="0.25">
      <c r="B141" s="40"/>
      <c r="H141" s="41"/>
    </row>
    <row r="142" spans="2:8" ht="30" customHeight="1" x14ac:dyDescent="0.25">
      <c r="B142" s="40"/>
      <c r="C142" s="26" t="s">
        <v>3</v>
      </c>
      <c r="D142" s="27"/>
      <c r="E142" s="27">
        <f>'درآمد فزر'!$E$140+'درآمد فزر'!$E$155</f>
        <v>5640000</v>
      </c>
      <c r="F142" s="27">
        <f>'درآمد فزر'!$F$140+'درآمد فزر'!$F$155</f>
        <v>10560000</v>
      </c>
      <c r="G142" s="28">
        <f>'درآمد فزر'!$G$140+'درآمد فزر'!$G$155</f>
        <v>15400000</v>
      </c>
      <c r="H142" s="41"/>
    </row>
    <row r="143" spans="2:8" ht="30" customHeight="1" x14ac:dyDescent="0.25">
      <c r="B143" s="42"/>
      <c r="C143" s="43"/>
      <c r="D143" s="43"/>
      <c r="E143" s="43"/>
      <c r="F143" s="43"/>
      <c r="G143" s="43"/>
      <c r="H143" s="44"/>
    </row>
    <row r="145" spans="2:8" ht="30" customHeight="1" x14ac:dyDescent="0.25">
      <c r="B145" s="133" t="s">
        <v>60</v>
      </c>
      <c r="C145" s="134"/>
      <c r="D145" s="134"/>
      <c r="E145" s="49"/>
      <c r="F145" s="49"/>
      <c r="G145" s="49"/>
      <c r="H145" s="50"/>
    </row>
    <row r="146" spans="2:8" ht="9.9499999999999993" customHeight="1" x14ac:dyDescent="0.25">
      <c r="B146" s="40"/>
      <c r="H146" s="41"/>
    </row>
    <row r="147" spans="2:8" ht="30" customHeight="1" x14ac:dyDescent="0.25">
      <c r="B147" s="40"/>
      <c r="C147" s="131" t="s">
        <v>6</v>
      </c>
      <c r="D147" s="132"/>
      <c r="E147" s="132"/>
      <c r="F147" s="132"/>
      <c r="G147" s="137"/>
      <c r="H147" s="41"/>
    </row>
    <row r="148" spans="2:8" ht="30" customHeight="1" x14ac:dyDescent="0.25">
      <c r="B148" s="40"/>
      <c r="C148" s="32" t="s">
        <v>1</v>
      </c>
      <c r="D148" s="32" t="s">
        <v>2</v>
      </c>
      <c r="E148" s="33">
        <v>1401</v>
      </c>
      <c r="F148" s="33">
        <v>1402</v>
      </c>
      <c r="G148" s="33">
        <v>1403</v>
      </c>
      <c r="H148" s="41"/>
    </row>
    <row r="149" spans="2:8" ht="30" customHeight="1" x14ac:dyDescent="0.25">
      <c r="B149" s="40"/>
      <c r="C149" s="51"/>
      <c r="D149" s="52"/>
      <c r="E149" s="52"/>
      <c r="F149" s="52"/>
      <c r="G149" s="53"/>
      <c r="H149" s="41"/>
    </row>
    <row r="150" spans="2:8" ht="30" customHeight="1" x14ac:dyDescent="0.25">
      <c r="B150" s="40"/>
      <c r="C150" s="54"/>
      <c r="D150" s="55"/>
      <c r="E150" s="55"/>
      <c r="F150" s="55"/>
      <c r="G150" s="56"/>
      <c r="H150" s="41"/>
    </row>
    <row r="151" spans="2:8" ht="30" customHeight="1" x14ac:dyDescent="0.25">
      <c r="B151" s="40"/>
      <c r="C151" s="51"/>
      <c r="D151" s="52"/>
      <c r="E151" s="52"/>
      <c r="F151" s="52"/>
      <c r="G151" s="53"/>
      <c r="H151" s="41"/>
    </row>
    <row r="152" spans="2:8" ht="30" customHeight="1" x14ac:dyDescent="0.25">
      <c r="B152" s="40"/>
      <c r="C152" s="54"/>
      <c r="D152" s="55"/>
      <c r="E152" s="55"/>
      <c r="F152" s="55"/>
      <c r="G152" s="56"/>
      <c r="H152" s="41"/>
    </row>
    <row r="153" spans="2:8" ht="30" customHeight="1" x14ac:dyDescent="0.25">
      <c r="B153" s="40"/>
      <c r="C153" s="51"/>
      <c r="D153" s="52"/>
      <c r="E153" s="52"/>
      <c r="F153" s="52"/>
      <c r="G153" s="53"/>
      <c r="H153" s="41"/>
    </row>
    <row r="154" spans="2:8" ht="30" customHeight="1" x14ac:dyDescent="0.25">
      <c r="B154" s="40"/>
      <c r="C154" s="54"/>
      <c r="D154" s="55"/>
      <c r="E154" s="55"/>
      <c r="F154" s="55"/>
      <c r="G154" s="56"/>
      <c r="H154" s="41"/>
    </row>
    <row r="155" spans="2:8" ht="30" customHeight="1" x14ac:dyDescent="0.25">
      <c r="B155" s="40"/>
      <c r="C155" s="26" t="s">
        <v>3</v>
      </c>
      <c r="D155" s="27"/>
      <c r="E155" s="27">
        <f>SUBTOTAL(109,'درآمد فزر'!$E$149:$E$154)</f>
        <v>0</v>
      </c>
      <c r="F155" s="27">
        <f>SUBTOTAL(109,'درآمد فزر'!$F$149:$F$154)</f>
        <v>0</v>
      </c>
      <c r="G155" s="28">
        <f>SUBTOTAL(109,'درآمد فزر'!$G$149:$G$154)</f>
        <v>0</v>
      </c>
      <c r="H155" s="41"/>
    </row>
    <row r="156" spans="2:8" ht="30" customHeight="1" x14ac:dyDescent="0.25">
      <c r="B156" s="42"/>
      <c r="C156" s="43"/>
      <c r="D156" s="43"/>
      <c r="E156" s="43"/>
      <c r="F156" s="43"/>
      <c r="G156" s="43"/>
      <c r="H156" s="44"/>
    </row>
    <row r="158" spans="2:8" ht="9.9499999999999993" customHeight="1" x14ac:dyDescent="0.25"/>
    <row r="178" ht="9.9499999999999993" customHeight="1" x14ac:dyDescent="0.25"/>
  </sheetData>
  <mergeCells count="21">
    <mergeCell ref="C112:D112"/>
    <mergeCell ref="C147:G147"/>
    <mergeCell ref="B145:D145"/>
    <mergeCell ref="C133:D133"/>
    <mergeCell ref="C123:D123"/>
    <mergeCell ref="B121:D121"/>
    <mergeCell ref="C102:D102"/>
    <mergeCell ref="C91:D91"/>
    <mergeCell ref="C81:D81"/>
    <mergeCell ref="B79:D79"/>
    <mergeCell ref="C69:D69"/>
    <mergeCell ref="C14:D14"/>
    <mergeCell ref="C4:D4"/>
    <mergeCell ref="B2:D2"/>
    <mergeCell ref="B100:D100"/>
    <mergeCell ref="B57:D57"/>
    <mergeCell ref="C47:D47"/>
    <mergeCell ref="C37:D37"/>
    <mergeCell ref="B35:D35"/>
    <mergeCell ref="B24:D24"/>
    <mergeCell ref="C59:D5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8"/>
  <sheetViews>
    <sheetView showGridLines="0" rightToLeft="1" topLeftCell="A47" workbookViewId="0">
      <selection activeCell="K53" sqref="K53"/>
    </sheetView>
  </sheetViews>
  <sheetFormatPr defaultRowHeight="30" customHeight="1" x14ac:dyDescent="0.25"/>
  <cols>
    <col min="1" max="2" width="5.7109375" style="1" customWidth="1"/>
    <col min="3" max="3" width="16.28515625" style="1" customWidth="1"/>
    <col min="4" max="4" width="34.28515625" style="1" customWidth="1"/>
    <col min="5" max="7" width="15.7109375" style="1" customWidth="1"/>
    <col min="8" max="8" width="5.7109375" style="1" customWidth="1"/>
    <col min="9" max="16384" width="9.140625" style="1"/>
  </cols>
  <sheetData>
    <row r="2" spans="2:8" ht="30" customHeight="1" x14ac:dyDescent="0.25">
      <c r="B2" s="133" t="s">
        <v>20</v>
      </c>
      <c r="C2" s="134"/>
      <c r="D2" s="134"/>
      <c r="E2" s="49"/>
      <c r="F2" s="49"/>
      <c r="G2" s="49"/>
      <c r="H2" s="50"/>
    </row>
    <row r="3" spans="2:8" ht="9.9499999999999993" customHeight="1" x14ac:dyDescent="0.25">
      <c r="B3" s="40"/>
      <c r="H3" s="41"/>
    </row>
    <row r="4" spans="2:8" ht="30" customHeight="1" x14ac:dyDescent="0.25">
      <c r="B4" s="40"/>
      <c r="C4" s="32" t="s">
        <v>1</v>
      </c>
      <c r="D4" s="32" t="s">
        <v>2</v>
      </c>
      <c r="E4" s="33">
        <v>1401</v>
      </c>
      <c r="F4" s="33">
        <v>1402</v>
      </c>
      <c r="G4" s="33">
        <v>1403</v>
      </c>
      <c r="H4" s="41"/>
    </row>
    <row r="5" spans="2:8" ht="30" customHeight="1" x14ac:dyDescent="0.25">
      <c r="B5" s="40"/>
      <c r="C5" s="51"/>
      <c r="D5" s="52"/>
      <c r="E5" s="52"/>
      <c r="F5" s="52"/>
      <c r="G5" s="53"/>
      <c r="H5" s="41"/>
    </row>
    <row r="6" spans="2:8" ht="30" customHeight="1" x14ac:dyDescent="0.25">
      <c r="B6" s="40"/>
      <c r="C6" s="54"/>
      <c r="D6" s="55"/>
      <c r="E6" s="55"/>
      <c r="F6" s="55"/>
      <c r="G6" s="56"/>
      <c r="H6" s="41"/>
    </row>
    <row r="7" spans="2:8" ht="30" customHeight="1" x14ac:dyDescent="0.25">
      <c r="B7" s="40"/>
      <c r="C7" s="51"/>
      <c r="D7" s="52"/>
      <c r="E7" s="52"/>
      <c r="F7" s="52"/>
      <c r="G7" s="53"/>
      <c r="H7" s="41"/>
    </row>
    <row r="8" spans="2:8" ht="30" customHeight="1" x14ac:dyDescent="0.25">
      <c r="B8" s="40"/>
      <c r="C8" s="57" t="s">
        <v>25</v>
      </c>
      <c r="D8" s="58"/>
      <c r="E8" s="58">
        <f>SUBTOTAL(109,'بهای تمام شده فزر'!$E$5:$E$7)</f>
        <v>0</v>
      </c>
      <c r="F8" s="58">
        <f>SUBTOTAL(109,'بهای تمام شده فزر'!$F$5:$F$7)</f>
        <v>0</v>
      </c>
      <c r="G8" s="59">
        <f>SUBTOTAL(109,'بهای تمام شده فزر'!$G$5:$G$7)</f>
        <v>0</v>
      </c>
      <c r="H8" s="41"/>
    </row>
    <row r="9" spans="2:8" ht="5.0999999999999996" customHeight="1" x14ac:dyDescent="0.25">
      <c r="B9" s="40"/>
      <c r="H9" s="41"/>
    </row>
    <row r="10" spans="2:8" ht="30" customHeight="1" x14ac:dyDescent="0.25">
      <c r="B10" s="40"/>
      <c r="C10" s="45" t="s">
        <v>21</v>
      </c>
      <c r="D10" s="45"/>
      <c r="E10" s="45">
        <f>'درآمد فزر'!$E$54</f>
        <v>9400</v>
      </c>
      <c r="F10" s="45">
        <f>'درآمد فزر'!$F$54</f>
        <v>11000</v>
      </c>
      <c r="G10" s="45">
        <f>'درآمد فزر'!$G$54</f>
        <v>400000</v>
      </c>
      <c r="H10" s="41"/>
    </row>
    <row r="11" spans="2:8" ht="30" customHeight="1" x14ac:dyDescent="0.25">
      <c r="B11" s="42"/>
      <c r="C11" s="43"/>
      <c r="D11" s="43"/>
      <c r="E11" s="43"/>
      <c r="F11" s="43"/>
      <c r="G11" s="43"/>
      <c r="H11" s="44"/>
    </row>
    <row r="13" spans="2:8" ht="30" customHeight="1" x14ac:dyDescent="0.25">
      <c r="B13" s="133" t="s">
        <v>22</v>
      </c>
      <c r="C13" s="134"/>
      <c r="D13" s="134"/>
      <c r="E13" s="49"/>
      <c r="F13" s="49"/>
      <c r="G13" s="49"/>
      <c r="H13" s="50"/>
    </row>
    <row r="14" spans="2:8" ht="9.9499999999999993" customHeight="1" x14ac:dyDescent="0.25">
      <c r="B14" s="40"/>
      <c r="H14" s="41"/>
    </row>
    <row r="15" spans="2:8" ht="30" customHeight="1" x14ac:dyDescent="0.25">
      <c r="B15" s="40"/>
      <c r="C15" s="32" t="s">
        <v>1</v>
      </c>
      <c r="D15" s="32" t="s">
        <v>2</v>
      </c>
      <c r="E15" s="33">
        <v>1401</v>
      </c>
      <c r="F15" s="33">
        <v>1402</v>
      </c>
      <c r="G15" s="33">
        <v>1403</v>
      </c>
      <c r="H15" s="41"/>
    </row>
    <row r="16" spans="2:8" ht="30" customHeight="1" x14ac:dyDescent="0.25">
      <c r="B16" s="40"/>
      <c r="C16" s="51"/>
      <c r="D16" s="52"/>
      <c r="E16" s="60"/>
      <c r="F16" s="60"/>
      <c r="G16" s="60"/>
      <c r="H16" s="41"/>
    </row>
    <row r="17" spans="2:8" ht="30" customHeight="1" x14ac:dyDescent="0.25">
      <c r="B17" s="40"/>
      <c r="C17" s="54"/>
      <c r="D17" s="55"/>
      <c r="E17" s="70"/>
      <c r="F17" s="70"/>
      <c r="G17" s="70"/>
      <c r="H17" s="41"/>
    </row>
    <row r="18" spans="2:8" ht="30" customHeight="1" x14ac:dyDescent="0.25">
      <c r="B18" s="40"/>
      <c r="C18" s="64"/>
      <c r="D18" s="65"/>
      <c r="E18" s="60"/>
      <c r="F18" s="60"/>
      <c r="G18" s="60"/>
      <c r="H18" s="41"/>
    </row>
    <row r="19" spans="2:8" ht="30" customHeight="1" x14ac:dyDescent="0.25">
      <c r="B19" s="42"/>
      <c r="C19" s="43"/>
      <c r="D19" s="43"/>
      <c r="E19" s="43"/>
      <c r="F19" s="43"/>
      <c r="G19" s="43"/>
      <c r="H19" s="44"/>
    </row>
    <row r="21" spans="2:8" ht="30" customHeight="1" x14ac:dyDescent="0.25">
      <c r="B21" s="133" t="s">
        <v>23</v>
      </c>
      <c r="C21" s="134"/>
      <c r="D21" s="134"/>
      <c r="E21" s="49"/>
      <c r="F21" s="49"/>
      <c r="G21" s="49"/>
      <c r="H21" s="50"/>
    </row>
    <row r="22" spans="2:8" ht="9.9499999999999993" customHeight="1" x14ac:dyDescent="0.25">
      <c r="B22" s="40"/>
      <c r="H22" s="41"/>
    </row>
    <row r="23" spans="2:8" ht="30" customHeight="1" x14ac:dyDescent="0.25">
      <c r="B23" s="40"/>
      <c r="C23" s="32" t="s">
        <v>1</v>
      </c>
      <c r="D23" s="32" t="s">
        <v>2</v>
      </c>
      <c r="E23" s="33">
        <v>1401</v>
      </c>
      <c r="F23" s="33">
        <v>1402</v>
      </c>
      <c r="G23" s="33">
        <v>1403</v>
      </c>
      <c r="H23" s="41"/>
    </row>
    <row r="24" spans="2:8" ht="30" customHeight="1" x14ac:dyDescent="0.25">
      <c r="B24" s="40"/>
      <c r="C24" s="51"/>
      <c r="D24" s="52"/>
      <c r="E24" s="52"/>
      <c r="F24" s="52"/>
      <c r="G24" s="69"/>
      <c r="H24" s="41"/>
    </row>
    <row r="25" spans="2:8" ht="30" customHeight="1" x14ac:dyDescent="0.25">
      <c r="B25" s="40"/>
      <c r="C25" s="54"/>
      <c r="D25" s="55"/>
      <c r="E25" s="55"/>
      <c r="F25" s="55"/>
      <c r="G25" s="56"/>
      <c r="H25" s="41"/>
    </row>
    <row r="26" spans="2:8" ht="30" customHeight="1" x14ac:dyDescent="0.25">
      <c r="B26" s="40"/>
      <c r="C26" s="64"/>
      <c r="D26" s="65"/>
      <c r="E26" s="65"/>
      <c r="F26" s="65"/>
      <c r="G26" s="68"/>
      <c r="H26" s="41"/>
    </row>
    <row r="27" spans="2:8" ht="30" customHeight="1" x14ac:dyDescent="0.25">
      <c r="B27" s="42"/>
      <c r="C27" s="43"/>
      <c r="D27" s="43"/>
      <c r="E27" s="43"/>
      <c r="F27" s="43"/>
      <c r="G27" s="43"/>
      <c r="H27" s="44"/>
    </row>
    <row r="29" spans="2:8" ht="30" customHeight="1" x14ac:dyDescent="0.25">
      <c r="B29" s="133" t="s">
        <v>54</v>
      </c>
      <c r="C29" s="134"/>
      <c r="D29" s="134"/>
      <c r="E29" s="49"/>
      <c r="F29" s="49"/>
      <c r="G29" s="49"/>
      <c r="H29" s="50"/>
    </row>
    <row r="30" spans="2:8" ht="9.9499999999999993" customHeight="1" x14ac:dyDescent="0.25">
      <c r="B30" s="40"/>
      <c r="H30" s="41"/>
    </row>
    <row r="31" spans="2:8" ht="30" customHeight="1" x14ac:dyDescent="0.25">
      <c r="B31" s="40"/>
      <c r="C31" s="32" t="s">
        <v>1</v>
      </c>
      <c r="D31" s="32" t="s">
        <v>2</v>
      </c>
      <c r="E31" s="33">
        <v>1401</v>
      </c>
      <c r="F31" s="33">
        <v>1402</v>
      </c>
      <c r="G31" s="33">
        <v>1403</v>
      </c>
      <c r="H31" s="41"/>
    </row>
    <row r="32" spans="2:8" ht="30" customHeight="1" x14ac:dyDescent="0.25">
      <c r="B32" s="40"/>
      <c r="C32" s="51"/>
      <c r="D32" s="52"/>
      <c r="E32" s="60"/>
      <c r="F32" s="60"/>
      <c r="G32" s="61"/>
      <c r="H32" s="41"/>
    </row>
    <row r="33" spans="2:8" ht="30" customHeight="1" x14ac:dyDescent="0.25">
      <c r="B33" s="40"/>
      <c r="C33" s="54"/>
      <c r="D33" s="55"/>
      <c r="E33" s="62"/>
      <c r="F33" s="62"/>
      <c r="G33" s="63"/>
      <c r="H33" s="41"/>
    </row>
    <row r="34" spans="2:8" ht="30" customHeight="1" x14ac:dyDescent="0.25">
      <c r="B34" s="40"/>
      <c r="C34" s="64"/>
      <c r="D34" s="65"/>
      <c r="E34" s="66"/>
      <c r="F34" s="66"/>
      <c r="G34" s="67"/>
      <c r="H34" s="41"/>
    </row>
    <row r="35" spans="2:8" ht="5.0999999999999996" customHeight="1" x14ac:dyDescent="0.25">
      <c r="B35" s="40"/>
      <c r="H35" s="41"/>
    </row>
    <row r="36" spans="2:8" ht="30" customHeight="1" x14ac:dyDescent="0.25">
      <c r="B36" s="40"/>
      <c r="C36" s="2"/>
      <c r="D36" s="3"/>
      <c r="E36" s="3"/>
      <c r="F36" s="3"/>
      <c r="G36" s="3"/>
      <c r="H36" s="41"/>
    </row>
    <row r="37" spans="2:8" ht="30" customHeight="1" x14ac:dyDescent="0.25">
      <c r="B37" s="42"/>
      <c r="C37" s="43"/>
      <c r="D37" s="43"/>
      <c r="E37" s="43"/>
      <c r="F37" s="43"/>
      <c r="G37" s="43"/>
      <c r="H37" s="44"/>
    </row>
    <row r="39" spans="2:8" ht="30" customHeight="1" x14ac:dyDescent="0.25">
      <c r="B39" s="133" t="s">
        <v>24</v>
      </c>
      <c r="C39" s="134"/>
      <c r="D39" s="134"/>
      <c r="E39" s="49"/>
      <c r="F39" s="49"/>
      <c r="G39" s="49"/>
      <c r="H39" s="50"/>
    </row>
    <row r="40" spans="2:8" ht="9.9499999999999993" customHeight="1" x14ac:dyDescent="0.25">
      <c r="B40" s="40"/>
      <c r="H40" s="41"/>
    </row>
    <row r="41" spans="2:8" ht="30" customHeight="1" x14ac:dyDescent="0.25">
      <c r="B41" s="40"/>
      <c r="C41" s="32" t="s">
        <v>1</v>
      </c>
      <c r="D41" s="32" t="s">
        <v>2</v>
      </c>
      <c r="E41" s="33">
        <v>1401</v>
      </c>
      <c r="F41" s="33">
        <v>1402</v>
      </c>
      <c r="G41" s="33">
        <v>1403</v>
      </c>
      <c r="H41" s="41"/>
    </row>
    <row r="42" spans="2:8" ht="30" customHeight="1" x14ac:dyDescent="0.25">
      <c r="B42" s="40"/>
      <c r="C42" s="51"/>
      <c r="D42" s="52"/>
      <c r="E42" s="52"/>
      <c r="F42" s="52"/>
      <c r="G42" s="53"/>
      <c r="H42" s="41"/>
    </row>
    <row r="43" spans="2:8" ht="30" customHeight="1" x14ac:dyDescent="0.25">
      <c r="B43" s="40"/>
      <c r="C43" s="54"/>
      <c r="D43" s="55"/>
      <c r="E43" s="55"/>
      <c r="F43" s="55"/>
      <c r="G43" s="56"/>
      <c r="H43" s="41"/>
    </row>
    <row r="44" spans="2:8" ht="30" customHeight="1" x14ac:dyDescent="0.25">
      <c r="B44" s="40"/>
      <c r="C44" s="51"/>
      <c r="D44" s="52"/>
      <c r="E44" s="52"/>
      <c r="F44" s="52"/>
      <c r="G44" s="53"/>
      <c r="H44" s="41"/>
    </row>
    <row r="45" spans="2:8" ht="30" customHeight="1" x14ac:dyDescent="0.25">
      <c r="B45" s="40"/>
      <c r="C45" s="57" t="s">
        <v>25</v>
      </c>
      <c r="D45" s="58"/>
      <c r="E45" s="58">
        <f>SUBTOTAL(109,'بهای تمام شده فزر'!$E$42:$E$44)</f>
        <v>0</v>
      </c>
      <c r="F45" s="58">
        <f>SUBTOTAL(109,'بهای تمام شده فزر'!$F$42:$F$44)</f>
        <v>0</v>
      </c>
      <c r="G45" s="59">
        <f>SUBTOTAL(109,'بهای تمام شده فزر'!$G$42:$G$44)</f>
        <v>0</v>
      </c>
      <c r="H45" s="41"/>
    </row>
    <row r="46" spans="2:8" ht="30" customHeight="1" x14ac:dyDescent="0.25">
      <c r="B46" s="42"/>
      <c r="C46" s="43"/>
      <c r="D46" s="43"/>
      <c r="E46" s="43"/>
      <c r="F46" s="43"/>
      <c r="G46" s="43"/>
      <c r="H46" s="44"/>
    </row>
    <row r="48" spans="2:8" ht="30" customHeight="1" x14ac:dyDescent="0.25">
      <c r="B48" s="133" t="s">
        <v>26</v>
      </c>
      <c r="C48" s="134"/>
      <c r="D48" s="134"/>
      <c r="E48" s="49"/>
      <c r="F48" s="49"/>
      <c r="G48" s="49"/>
      <c r="H48" s="50"/>
    </row>
    <row r="49" spans="2:8" ht="9.9499999999999993" customHeight="1" x14ac:dyDescent="0.25">
      <c r="B49" s="40"/>
      <c r="H49" s="41"/>
    </row>
    <row r="50" spans="2:8" ht="30" customHeight="1" x14ac:dyDescent="0.25">
      <c r="B50" s="40"/>
      <c r="C50" s="32" t="s">
        <v>1</v>
      </c>
      <c r="D50" s="32" t="s">
        <v>2</v>
      </c>
      <c r="E50" s="33">
        <v>1402</v>
      </c>
      <c r="F50" s="33">
        <v>1403</v>
      </c>
      <c r="G50" s="33">
        <v>1404</v>
      </c>
      <c r="H50" s="41"/>
    </row>
    <row r="51" spans="2:8" ht="30" customHeight="1" x14ac:dyDescent="0.25">
      <c r="B51" s="40"/>
      <c r="C51" s="99" t="s">
        <v>78</v>
      </c>
      <c r="D51" s="100" t="s">
        <v>72</v>
      </c>
      <c r="E51" s="100">
        <v>1120000</v>
      </c>
      <c r="F51" s="100">
        <v>440000</v>
      </c>
      <c r="G51" s="101">
        <v>1000000</v>
      </c>
      <c r="H51" s="41"/>
    </row>
    <row r="52" spans="2:8" ht="30" customHeight="1" x14ac:dyDescent="0.25">
      <c r="B52" s="40"/>
      <c r="C52" s="102" t="s">
        <v>26</v>
      </c>
      <c r="D52" s="103" t="s">
        <v>72</v>
      </c>
      <c r="E52" s="103">
        <v>3930000</v>
      </c>
      <c r="F52" s="103">
        <v>3100000</v>
      </c>
      <c r="G52" s="104">
        <v>8000000</v>
      </c>
      <c r="H52" s="41"/>
    </row>
    <row r="53" spans="2:8" ht="30" customHeight="1" x14ac:dyDescent="0.25">
      <c r="B53" s="40"/>
      <c r="C53" s="99" t="s">
        <v>71</v>
      </c>
      <c r="D53" s="99" t="s">
        <v>72</v>
      </c>
      <c r="E53" s="100"/>
      <c r="F53" s="100"/>
      <c r="G53" s="101"/>
      <c r="H53" s="41"/>
    </row>
    <row r="54" spans="2:8" ht="30" customHeight="1" x14ac:dyDescent="0.6">
      <c r="B54" s="40"/>
      <c r="C54" s="109" t="s">
        <v>80</v>
      </c>
      <c r="D54" s="109"/>
      <c r="E54" s="103">
        <v>145301.20000000001</v>
      </c>
      <c r="F54" s="103">
        <v>230070</v>
      </c>
      <c r="G54" s="104">
        <v>389340</v>
      </c>
      <c r="H54" s="41"/>
    </row>
    <row r="55" spans="2:8" ht="30" customHeight="1" x14ac:dyDescent="0.6">
      <c r="B55" s="40"/>
      <c r="C55" s="109" t="s">
        <v>81</v>
      </c>
      <c r="D55" s="109"/>
      <c r="E55" s="100">
        <v>3564.4</v>
      </c>
      <c r="F55" s="100">
        <v>3988</v>
      </c>
      <c r="G55" s="101">
        <v>5850</v>
      </c>
      <c r="H55" s="41"/>
    </row>
    <row r="56" spans="2:8" ht="30" customHeight="1" x14ac:dyDescent="0.25">
      <c r="B56" s="40"/>
      <c r="C56" s="54"/>
      <c r="D56" s="55"/>
      <c r="E56" s="55"/>
      <c r="F56" s="55"/>
      <c r="G56" s="56"/>
      <c r="H56" s="41"/>
    </row>
    <row r="57" spans="2:8" ht="30" customHeight="1" x14ac:dyDescent="0.25">
      <c r="B57" s="40"/>
      <c r="C57" s="99" t="s">
        <v>84</v>
      </c>
      <c r="D57" s="99"/>
      <c r="E57" s="138" t="s">
        <v>83</v>
      </c>
      <c r="F57" s="138"/>
      <c r="G57" s="139"/>
      <c r="H57" s="41"/>
    </row>
    <row r="58" spans="2:8" ht="30" customHeight="1" x14ac:dyDescent="0.25">
      <c r="B58" s="40"/>
      <c r="C58" s="54"/>
      <c r="D58" s="55"/>
      <c r="E58" s="55"/>
      <c r="F58" s="55"/>
      <c r="G58" s="56"/>
      <c r="H58" s="41"/>
    </row>
    <row r="59" spans="2:8" ht="30" customHeight="1" x14ac:dyDescent="0.25">
      <c r="B59" s="40"/>
      <c r="C59" s="51"/>
      <c r="D59" s="52"/>
      <c r="E59" s="52"/>
      <c r="F59" s="52"/>
      <c r="G59" s="53"/>
      <c r="H59" s="41"/>
    </row>
    <row r="60" spans="2:8" ht="30" customHeight="1" x14ac:dyDescent="0.25">
      <c r="B60" s="40"/>
      <c r="C60" s="54"/>
      <c r="D60" s="55"/>
      <c r="E60" s="55"/>
      <c r="F60" s="55"/>
      <c r="G60" s="56"/>
      <c r="H60" s="41"/>
    </row>
    <row r="61" spans="2:8" ht="30" customHeight="1" x14ac:dyDescent="0.25">
      <c r="B61" s="40"/>
      <c r="C61" s="57" t="s">
        <v>25</v>
      </c>
      <c r="D61" s="58"/>
      <c r="E61" s="58">
        <f>E52+E51</f>
        <v>5050000</v>
      </c>
      <c r="F61" s="58">
        <f>F52+F51</f>
        <v>3540000</v>
      </c>
      <c r="G61" s="59">
        <f>G51+G52</f>
        <v>9000000</v>
      </c>
      <c r="H61" s="41"/>
    </row>
    <row r="62" spans="2:8" ht="30" customHeight="1" x14ac:dyDescent="0.25">
      <c r="B62" s="42"/>
      <c r="C62" s="43"/>
      <c r="D62" s="43"/>
      <c r="E62" s="43"/>
      <c r="F62" s="43"/>
      <c r="G62" s="43"/>
      <c r="H62" s="44"/>
    </row>
    <row r="64" spans="2:8" ht="30" customHeight="1" x14ac:dyDescent="0.25">
      <c r="B64" s="133" t="s">
        <v>27</v>
      </c>
      <c r="C64" s="134"/>
      <c r="D64" s="134"/>
      <c r="E64" s="49"/>
      <c r="F64" s="49"/>
      <c r="G64" s="49"/>
      <c r="H64" s="50"/>
    </row>
    <row r="65" spans="2:8" ht="9.9499999999999993" customHeight="1" x14ac:dyDescent="0.25">
      <c r="B65" s="40"/>
      <c r="H65" s="41"/>
    </row>
    <row r="66" spans="2:8" ht="30" customHeight="1" x14ac:dyDescent="0.25">
      <c r="B66" s="40"/>
      <c r="C66" s="32" t="s">
        <v>1</v>
      </c>
      <c r="D66" s="32" t="s">
        <v>2</v>
      </c>
      <c r="E66" s="33">
        <v>1402</v>
      </c>
      <c r="F66" s="33">
        <v>1403</v>
      </c>
      <c r="G66" s="33">
        <v>1404</v>
      </c>
      <c r="H66" s="41"/>
    </row>
    <row r="67" spans="2:8" ht="30" customHeight="1" x14ac:dyDescent="0.25">
      <c r="B67" s="40"/>
      <c r="C67" s="99" t="s">
        <v>79</v>
      </c>
      <c r="D67" s="100" t="s">
        <v>72</v>
      </c>
      <c r="E67" s="100">
        <v>200000</v>
      </c>
      <c r="F67" s="100">
        <f>E67*0.5+E67</f>
        <v>300000</v>
      </c>
      <c r="G67" s="101">
        <f>F67*0.5+F67</f>
        <v>450000</v>
      </c>
      <c r="H67" s="41"/>
    </row>
    <row r="68" spans="2:8" ht="30" customHeight="1" x14ac:dyDescent="0.25">
      <c r="B68" s="40"/>
      <c r="C68" s="102"/>
      <c r="D68" s="103"/>
      <c r="E68" s="103"/>
      <c r="F68" s="103"/>
      <c r="G68" s="104"/>
      <c r="H68" s="41"/>
    </row>
    <row r="69" spans="2:8" ht="30" customHeight="1" x14ac:dyDescent="0.25">
      <c r="B69" s="40"/>
      <c r="C69" s="51"/>
      <c r="D69" s="52"/>
      <c r="E69" s="52"/>
      <c r="F69" s="52"/>
      <c r="G69" s="53"/>
      <c r="H69" s="41"/>
    </row>
    <row r="70" spans="2:8" ht="30" customHeight="1" x14ac:dyDescent="0.25">
      <c r="B70" s="40"/>
      <c r="C70" s="54"/>
      <c r="D70" s="55"/>
      <c r="E70" s="55"/>
      <c r="F70" s="55"/>
      <c r="G70" s="56"/>
      <c r="H70" s="41"/>
    </row>
    <row r="71" spans="2:8" ht="30" customHeight="1" x14ac:dyDescent="0.25">
      <c r="B71" s="40"/>
      <c r="C71" s="51"/>
      <c r="D71" s="52"/>
      <c r="E71" s="52"/>
      <c r="F71" s="52"/>
      <c r="G71" s="53"/>
      <c r="H71" s="41"/>
    </row>
    <row r="72" spans="2:8" ht="30" customHeight="1" x14ac:dyDescent="0.25">
      <c r="B72" s="40"/>
      <c r="C72" s="54"/>
      <c r="D72" s="55"/>
      <c r="E72" s="55"/>
      <c r="F72" s="55"/>
      <c r="G72" s="56"/>
      <c r="H72" s="41"/>
    </row>
    <row r="73" spans="2:8" ht="30" customHeight="1" x14ac:dyDescent="0.25">
      <c r="B73" s="40"/>
      <c r="C73" s="51"/>
      <c r="D73" s="52"/>
      <c r="E73" s="52"/>
      <c r="F73" s="52"/>
      <c r="G73" s="53"/>
      <c r="H73" s="41"/>
    </row>
    <row r="74" spans="2:8" ht="30" customHeight="1" x14ac:dyDescent="0.25">
      <c r="B74" s="40"/>
      <c r="C74" s="54"/>
      <c r="D74" s="55"/>
      <c r="E74" s="55"/>
      <c r="F74" s="55"/>
      <c r="G74" s="56"/>
      <c r="H74" s="41"/>
    </row>
    <row r="75" spans="2:8" ht="30" customHeight="1" x14ac:dyDescent="0.25">
      <c r="B75" s="40"/>
      <c r="C75" s="51"/>
      <c r="D75" s="52"/>
      <c r="E75" s="52"/>
      <c r="F75" s="52"/>
      <c r="G75" s="53"/>
      <c r="H75" s="41"/>
    </row>
    <row r="76" spans="2:8" ht="30" customHeight="1" x14ac:dyDescent="0.25">
      <c r="B76" s="40"/>
      <c r="C76" s="54"/>
      <c r="D76" s="55"/>
      <c r="E76" s="55"/>
      <c r="F76" s="55"/>
      <c r="G76" s="56"/>
      <c r="H76" s="41"/>
    </row>
    <row r="77" spans="2:8" ht="30" customHeight="1" x14ac:dyDescent="0.25">
      <c r="B77" s="40"/>
      <c r="C77" s="57" t="s">
        <v>25</v>
      </c>
      <c r="D77" s="58"/>
      <c r="E77" s="58">
        <f>SUBTOTAL(109,'بهای تمام شده فزر'!$E$67:$E$76)</f>
        <v>200000</v>
      </c>
      <c r="F77" s="58">
        <f>SUBTOTAL(109,'بهای تمام شده فزر'!$F$67:$F$76)</f>
        <v>300000</v>
      </c>
      <c r="G77" s="59">
        <f>SUBTOTAL(109,'بهای تمام شده فزر'!$G$67:$G$76)</f>
        <v>450000</v>
      </c>
      <c r="H77" s="41"/>
    </row>
    <row r="78" spans="2:8" ht="30" customHeight="1" x14ac:dyDescent="0.25">
      <c r="B78" s="42"/>
      <c r="C78" s="43"/>
      <c r="D78" s="43"/>
      <c r="E78" s="43"/>
      <c r="F78" s="43"/>
      <c r="G78" s="43"/>
      <c r="H78" s="44"/>
    </row>
    <row r="80" spans="2:8" ht="30" customHeight="1" x14ac:dyDescent="0.25">
      <c r="B80" s="133" t="s">
        <v>28</v>
      </c>
      <c r="C80" s="134"/>
      <c r="D80" s="134"/>
      <c r="E80" s="49"/>
      <c r="F80" s="49"/>
      <c r="G80" s="49"/>
      <c r="H80" s="50"/>
    </row>
    <row r="81" spans="2:8" ht="9.9499999999999993" customHeight="1" x14ac:dyDescent="0.25">
      <c r="B81" s="40"/>
      <c r="H81" s="41"/>
    </row>
    <row r="82" spans="2:8" ht="30" customHeight="1" x14ac:dyDescent="0.25">
      <c r="B82" s="40"/>
      <c r="C82" s="32" t="s">
        <v>1</v>
      </c>
      <c r="D82" s="32" t="s">
        <v>2</v>
      </c>
      <c r="E82" s="33">
        <v>1401</v>
      </c>
      <c r="F82" s="33">
        <v>1402</v>
      </c>
      <c r="G82" s="33">
        <v>1403</v>
      </c>
      <c r="H82" s="41"/>
    </row>
    <row r="83" spans="2:8" ht="30" customHeight="1" x14ac:dyDescent="0.25">
      <c r="B83" s="40"/>
      <c r="C83" s="51"/>
      <c r="D83" s="52"/>
      <c r="E83" s="52"/>
      <c r="F83" s="52"/>
      <c r="G83" s="53"/>
      <c r="H83" s="41"/>
    </row>
    <row r="84" spans="2:8" ht="30" customHeight="1" x14ac:dyDescent="0.25">
      <c r="B84" s="40"/>
      <c r="C84" s="54"/>
      <c r="D84" s="55"/>
      <c r="E84" s="55"/>
      <c r="F84" s="55"/>
      <c r="G84" s="56"/>
      <c r="H84" s="41"/>
    </row>
    <row r="85" spans="2:8" ht="30" customHeight="1" x14ac:dyDescent="0.25">
      <c r="B85" s="40"/>
      <c r="C85" s="51"/>
      <c r="D85" s="52"/>
      <c r="E85" s="52"/>
      <c r="F85" s="52"/>
      <c r="G85" s="53"/>
      <c r="H85" s="41"/>
    </row>
    <row r="86" spans="2:8" ht="30" customHeight="1" x14ac:dyDescent="0.25">
      <c r="B86" s="40"/>
      <c r="C86" s="54"/>
      <c r="D86" s="55"/>
      <c r="E86" s="55"/>
      <c r="F86" s="55"/>
      <c r="G86" s="56"/>
      <c r="H86" s="41"/>
    </row>
    <row r="87" spans="2:8" ht="30" customHeight="1" x14ac:dyDescent="0.25">
      <c r="B87" s="40"/>
      <c r="C87" s="57" t="s">
        <v>25</v>
      </c>
      <c r="D87" s="58"/>
      <c r="E87" s="58">
        <f>SUBTOTAL(109,'بهای تمام شده فزر'!$E$83:$E$86)</f>
        <v>0</v>
      </c>
      <c r="F87" s="58">
        <f>SUBTOTAL(109,'بهای تمام شده فزر'!$F$83:$F$86)</f>
        <v>0</v>
      </c>
      <c r="G87" s="59">
        <f>SUBTOTAL(109,'بهای تمام شده فزر'!$G$83:$G$86)</f>
        <v>0</v>
      </c>
      <c r="H87" s="41"/>
    </row>
    <row r="88" spans="2:8" ht="30" customHeight="1" x14ac:dyDescent="0.25">
      <c r="B88" s="42"/>
      <c r="C88" s="43"/>
      <c r="D88" s="43"/>
      <c r="E88" s="43"/>
      <c r="F88" s="43"/>
      <c r="G88" s="43"/>
      <c r="H88" s="44"/>
    </row>
  </sheetData>
  <mergeCells count="9">
    <mergeCell ref="E57:G57"/>
    <mergeCell ref="B48:D48"/>
    <mergeCell ref="B64:D64"/>
    <mergeCell ref="B80:D80"/>
    <mergeCell ref="B2:D2"/>
    <mergeCell ref="B13:D13"/>
    <mergeCell ref="B21:D21"/>
    <mergeCell ref="B29:D29"/>
    <mergeCell ref="B39:D3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showGridLines="0" rightToLeft="1" zoomScaleNormal="100" workbookViewId="0">
      <selection activeCell="G6" sqref="G6"/>
    </sheetView>
  </sheetViews>
  <sheetFormatPr defaultRowHeight="30" customHeight="1" x14ac:dyDescent="0.25"/>
  <cols>
    <col min="1" max="1" width="5.7109375" style="1" customWidth="1"/>
    <col min="2" max="2" width="50.7109375" style="1" customWidth="1"/>
    <col min="3" max="5" width="20.7109375" style="1" customWidth="1"/>
    <col min="6" max="16384" width="9.140625" style="1"/>
  </cols>
  <sheetData>
    <row r="2" spans="2:5" ht="42" customHeight="1" x14ac:dyDescent="0.25">
      <c r="B2" s="29" t="s">
        <v>1</v>
      </c>
      <c r="C2" s="29" t="s">
        <v>64</v>
      </c>
      <c r="D2" s="29" t="s">
        <v>65</v>
      </c>
      <c r="E2" s="29" t="s">
        <v>82</v>
      </c>
    </row>
    <row r="3" spans="2:5" ht="35.1" customHeight="1" x14ac:dyDescent="0.25">
      <c r="B3" s="83" t="s">
        <v>29</v>
      </c>
      <c r="C3" s="84">
        <f>'درآمد فزر'!E142</f>
        <v>5640000</v>
      </c>
      <c r="D3" s="84">
        <f>'درآمد فزر'!F142</f>
        <v>10560000</v>
      </c>
      <c r="E3" s="85">
        <f>'درآمد فزر'!G142</f>
        <v>15400000</v>
      </c>
    </row>
    <row r="4" spans="2:5" ht="35.1" customHeight="1" x14ac:dyDescent="0.25">
      <c r="B4" s="86" t="s">
        <v>30</v>
      </c>
      <c r="C4" s="87">
        <f>'بهای تمام شده فزر'!E61*-1</f>
        <v>-5050000</v>
      </c>
      <c r="D4" s="87">
        <f>'بهای تمام شده فزر'!F61*-1</f>
        <v>-3540000</v>
      </c>
      <c r="E4" s="88">
        <f>('بهای تمام شده فزر'!G61)*-1</f>
        <v>-9000000</v>
      </c>
    </row>
    <row r="5" spans="2:5" ht="35.1" customHeight="1" x14ac:dyDescent="0.25">
      <c r="B5" s="89" t="s">
        <v>31</v>
      </c>
      <c r="C5" s="90">
        <f>SUBTOTAL(109,'سود و زیان فزر'!$C$3:$C$4)</f>
        <v>590000</v>
      </c>
      <c r="D5" s="90">
        <f>SUBTOTAL(109,'سود و زیان فزر'!$D$3:$D$4)</f>
        <v>7020000</v>
      </c>
      <c r="E5" s="91">
        <f>SUBTOTAL(109,'سود و زیان فزر'!$E$3:$E$4)</f>
        <v>6400000</v>
      </c>
    </row>
    <row r="6" spans="2:5" ht="35.1" customHeight="1" x14ac:dyDescent="0.25">
      <c r="B6" s="83" t="s">
        <v>32</v>
      </c>
      <c r="C6" s="84">
        <f>'بهای تمام شده فزر'!E67*-1</f>
        <v>-200000</v>
      </c>
      <c r="D6" s="84">
        <f>'بهای تمام شده فزر'!F67*-1</f>
        <v>-300000</v>
      </c>
      <c r="E6" s="85">
        <f>'بهای تمام شده فزر'!$G$77*-1</f>
        <v>-450000</v>
      </c>
    </row>
    <row r="7" spans="2:5" ht="35.1" customHeight="1" x14ac:dyDescent="0.25">
      <c r="B7" s="86" t="s">
        <v>33</v>
      </c>
      <c r="C7" s="92"/>
      <c r="D7" s="92"/>
      <c r="E7" s="88"/>
    </row>
    <row r="8" spans="2:5" ht="35.1" customHeight="1" x14ac:dyDescent="0.25">
      <c r="B8" s="83" t="s">
        <v>34</v>
      </c>
      <c r="C8" s="93"/>
      <c r="D8" s="93"/>
      <c r="E8" s="85"/>
    </row>
    <row r="9" spans="2:5" ht="35.1" customHeight="1" x14ac:dyDescent="0.25">
      <c r="B9" s="86" t="s">
        <v>35</v>
      </c>
      <c r="C9" s="92"/>
      <c r="D9" s="92"/>
      <c r="E9" s="88"/>
    </row>
    <row r="10" spans="2:5" ht="35.1" customHeight="1" x14ac:dyDescent="0.25">
      <c r="B10" s="94" t="s">
        <v>36</v>
      </c>
      <c r="C10" s="90">
        <f>C5+SUBTOTAL(109,'سود و زیان فزر'!$C$6:$C$9)</f>
        <v>390000</v>
      </c>
      <c r="D10" s="90">
        <f>D5+SUBTOTAL(109,'سود و زیان فزر'!$D$6:$D$9)</f>
        <v>6720000</v>
      </c>
      <c r="E10" s="91">
        <f>E5+SUBTOTAL(109,'سود و زیان فزر'!$E$6:$E$9)</f>
        <v>5950000</v>
      </c>
    </row>
    <row r="11" spans="2:5" ht="35.1" customHeight="1" x14ac:dyDescent="0.25">
      <c r="B11" s="83" t="s">
        <v>37</v>
      </c>
      <c r="C11" s="93"/>
      <c r="D11" s="93"/>
      <c r="E11" s="85"/>
    </row>
    <row r="12" spans="2:5" ht="35.1" customHeight="1" x14ac:dyDescent="0.25">
      <c r="B12" s="86" t="s">
        <v>38</v>
      </c>
      <c r="C12" s="92"/>
      <c r="D12" s="92"/>
      <c r="E12" s="88"/>
    </row>
    <row r="13" spans="2:5" ht="35.1" customHeight="1" x14ac:dyDescent="0.25">
      <c r="B13" s="83" t="s">
        <v>39</v>
      </c>
      <c r="C13" s="84"/>
      <c r="D13" s="84"/>
      <c r="E13" s="85"/>
    </row>
    <row r="14" spans="2:5" ht="35.1" customHeight="1" x14ac:dyDescent="0.25">
      <c r="B14" s="89" t="s">
        <v>40</v>
      </c>
      <c r="C14" s="90">
        <f>'سود و زیان فزر'!$C$10+SUBTOTAL(109,'سود و زیان فزر'!$C$11:$C$13)</f>
        <v>390000</v>
      </c>
      <c r="D14" s="90">
        <f>'سود و زیان فزر'!$D$10+SUBTOTAL(109,'سود و زیان فزر'!$D$11:$D$13)</f>
        <v>6720000</v>
      </c>
      <c r="E14" s="91">
        <f>'سود و زیان فزر'!$E$10+SUBTOTAL(109,'سود و زیان فزر'!$E$11:$E$13)</f>
        <v>5950000</v>
      </c>
    </row>
    <row r="15" spans="2:5" ht="35.1" customHeight="1" x14ac:dyDescent="0.25">
      <c r="B15" s="83" t="s">
        <v>41</v>
      </c>
      <c r="C15" s="93"/>
      <c r="D15" s="93"/>
      <c r="E15" s="85"/>
    </row>
    <row r="16" spans="2:5" ht="35.1" customHeight="1" x14ac:dyDescent="0.25">
      <c r="B16" s="86" t="s">
        <v>42</v>
      </c>
      <c r="C16" s="92"/>
      <c r="D16" s="92"/>
      <c r="E16" s="95"/>
    </row>
    <row r="17" spans="2:5" ht="35.1" customHeight="1" x14ac:dyDescent="0.25">
      <c r="B17" s="83" t="s">
        <v>43</v>
      </c>
      <c r="C17" s="93"/>
      <c r="D17" s="93"/>
      <c r="E17" s="85"/>
    </row>
    <row r="18" spans="2:5" ht="35.1" customHeight="1" x14ac:dyDescent="0.25">
      <c r="B18" s="89" t="s">
        <v>44</v>
      </c>
      <c r="C18" s="90"/>
      <c r="D18" s="90"/>
      <c r="E18" s="91"/>
    </row>
    <row r="19" spans="2:5" ht="35.1" customHeight="1" x14ac:dyDescent="0.25">
      <c r="B19" s="83" t="s">
        <v>45</v>
      </c>
      <c r="C19" s="93"/>
      <c r="D19" s="93"/>
      <c r="E19" s="85"/>
    </row>
    <row r="20" spans="2:5" ht="35.1" customHeight="1" x14ac:dyDescent="0.25">
      <c r="B20" s="86" t="s">
        <v>46</v>
      </c>
      <c r="C20" s="92"/>
      <c r="D20" s="92"/>
      <c r="E20" s="88"/>
    </row>
    <row r="21" spans="2:5" ht="35.1" customHeight="1" x14ac:dyDescent="0.25">
      <c r="B21" s="89" t="s">
        <v>47</v>
      </c>
      <c r="C21" s="90"/>
      <c r="D21" s="90"/>
      <c r="E21" s="91"/>
    </row>
    <row r="22" spans="2:5" ht="35.1" customHeight="1" x14ac:dyDescent="0.25">
      <c r="B22" s="7" t="s">
        <v>48</v>
      </c>
      <c r="C22" s="8"/>
      <c r="D22" s="8"/>
      <c r="E22" s="8"/>
    </row>
    <row r="23" spans="2:5" ht="35.1" customHeight="1" x14ac:dyDescent="0.25">
      <c r="B23" s="4" t="s">
        <v>49</v>
      </c>
      <c r="C23" s="5"/>
      <c r="D23" s="5"/>
      <c r="E23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showGridLines="0" rightToLeft="1" zoomScaleNormal="100" workbookViewId="0">
      <selection activeCell="C6" sqref="C6"/>
    </sheetView>
  </sheetViews>
  <sheetFormatPr defaultRowHeight="30" customHeight="1" x14ac:dyDescent="0.25"/>
  <cols>
    <col min="1" max="1" width="5.7109375" style="1" customWidth="1"/>
    <col min="2" max="2" width="8.7109375" style="1" customWidth="1"/>
    <col min="3" max="3" width="200.7109375" style="1" customWidth="1"/>
    <col min="4" max="16384" width="9.140625" style="1"/>
  </cols>
  <sheetData>
    <row r="2" spans="2:5" ht="42" customHeight="1" x14ac:dyDescent="0.25">
      <c r="B2" s="47" t="s">
        <v>56</v>
      </c>
      <c r="C2" s="48" t="s">
        <v>55</v>
      </c>
    </row>
    <row r="3" spans="2:5" ht="30" customHeight="1" x14ac:dyDescent="0.25">
      <c r="B3" s="46">
        <v>1</v>
      </c>
      <c r="C3" s="110" t="s">
        <v>83</v>
      </c>
      <c r="D3" s="110"/>
      <c r="E3" s="111"/>
    </row>
    <row r="4" spans="2:5" ht="30" customHeight="1" x14ac:dyDescent="0.25">
      <c r="B4" s="46">
        <v>2</v>
      </c>
      <c r="C4" s="112" t="s">
        <v>85</v>
      </c>
    </row>
    <row r="5" spans="2:5" ht="30" customHeight="1" x14ac:dyDescent="0.25">
      <c r="B5" s="46">
        <v>3</v>
      </c>
      <c r="C5" s="112" t="s">
        <v>86</v>
      </c>
    </row>
    <row r="6" spans="2:5" ht="30" customHeight="1" x14ac:dyDescent="0.25">
      <c r="B6" s="46">
        <v>4</v>
      </c>
      <c r="C6" s="30"/>
    </row>
    <row r="7" spans="2:5" ht="30" customHeight="1" x14ac:dyDescent="0.25">
      <c r="B7" s="46">
        <v>5</v>
      </c>
      <c r="C7" s="30"/>
    </row>
    <row r="8" spans="2:5" ht="30" customHeight="1" x14ac:dyDescent="0.25">
      <c r="B8" s="46">
        <v>6</v>
      </c>
      <c r="C8" s="30"/>
    </row>
    <row r="9" spans="2:5" ht="30" customHeight="1" x14ac:dyDescent="0.25">
      <c r="B9" s="46">
        <v>7</v>
      </c>
      <c r="C9" s="30"/>
    </row>
    <row r="10" spans="2:5" ht="30" customHeight="1" x14ac:dyDescent="0.25">
      <c r="B10" s="46">
        <v>8</v>
      </c>
      <c r="C10" s="30"/>
    </row>
    <row r="11" spans="2:5" ht="30" customHeight="1" x14ac:dyDescent="0.25">
      <c r="B11" s="46">
        <v>9</v>
      </c>
      <c r="C11" s="30"/>
    </row>
    <row r="12" spans="2:5" ht="30" customHeight="1" x14ac:dyDescent="0.25">
      <c r="B12" s="46">
        <v>10</v>
      </c>
      <c r="C12" s="30"/>
    </row>
    <row r="13" spans="2:5" ht="35.1" customHeight="1" x14ac:dyDescent="0.25"/>
    <row r="14" spans="2:5" ht="35.1" customHeight="1" x14ac:dyDescent="0.25"/>
    <row r="15" spans="2:5" ht="35.1" customHeight="1" x14ac:dyDescent="0.25"/>
    <row r="16" spans="2:5" ht="35.1" customHeight="1" x14ac:dyDescent="0.25"/>
    <row r="17" ht="35.1" customHeight="1" x14ac:dyDescent="0.25"/>
    <row r="18" ht="35.1" customHeight="1" x14ac:dyDescent="0.25"/>
    <row r="19" ht="35.1" customHeight="1" x14ac:dyDescent="0.25"/>
    <row r="20" ht="35.1" customHeight="1" x14ac:dyDescent="0.25"/>
    <row r="21" ht="35.1" customHeight="1" x14ac:dyDescent="0.25"/>
    <row r="22" ht="35.1" customHeight="1" x14ac:dyDescent="0.25"/>
    <row r="23" ht="35.1" customHeight="1" x14ac:dyDescent="0.25"/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4"/>
  <sheetViews>
    <sheetView showGridLines="0" rightToLeft="1" topLeftCell="A4" workbookViewId="0">
      <selection activeCell="E14" sqref="E14"/>
    </sheetView>
  </sheetViews>
  <sheetFormatPr defaultRowHeight="30" customHeight="1" x14ac:dyDescent="0.25"/>
  <cols>
    <col min="1" max="1" width="5.7109375" style="1" customWidth="1"/>
    <col min="2" max="2" width="1.7109375" style="1" customWidth="1"/>
    <col min="3" max="3" width="33.5703125" style="1" customWidth="1"/>
    <col min="4" max="4" width="9.140625" style="1"/>
    <col min="5" max="5" width="16.7109375" style="1" customWidth="1"/>
    <col min="6" max="6" width="1.7109375" style="1" customWidth="1"/>
    <col min="7" max="7" width="9.140625" style="1"/>
    <col min="8" max="8" width="12.7109375" style="1" customWidth="1"/>
    <col min="9" max="17" width="13.7109375" style="1" customWidth="1"/>
    <col min="18" max="18" width="1.7109375" style="1" customWidth="1"/>
    <col min="19" max="16384" width="9.140625" style="1"/>
  </cols>
  <sheetData>
    <row r="2" spans="2:18" ht="9.9499999999999993" customHeight="1" x14ac:dyDescent="0.25"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0"/>
    </row>
    <row r="3" spans="2:18" ht="39.950000000000003" customHeight="1" x14ac:dyDescent="0.25">
      <c r="B3" s="21"/>
      <c r="C3" s="124" t="s">
        <v>52</v>
      </c>
      <c r="D3" s="124"/>
      <c r="E3" s="124"/>
      <c r="G3" s="128"/>
      <c r="H3" s="129"/>
      <c r="I3" s="129"/>
      <c r="J3" s="129"/>
      <c r="K3" s="129"/>
      <c r="L3" s="129"/>
      <c r="M3" s="129"/>
      <c r="N3" s="129"/>
      <c r="O3" s="129"/>
      <c r="P3" s="129"/>
      <c r="Q3" s="130"/>
      <c r="R3" s="22"/>
    </row>
    <row r="4" spans="2:18" ht="35.1" customHeight="1" x14ac:dyDescent="0.25">
      <c r="B4" s="21"/>
      <c r="G4" s="14"/>
      <c r="H4" s="15"/>
      <c r="I4" s="128"/>
      <c r="J4" s="129"/>
      <c r="K4" s="129"/>
      <c r="L4" s="129"/>
      <c r="M4" s="129"/>
      <c r="N4" s="129"/>
      <c r="O4" s="129"/>
      <c r="P4" s="129"/>
      <c r="Q4" s="130"/>
      <c r="R4" s="22"/>
    </row>
    <row r="5" spans="2:18" ht="35.1" customHeight="1" x14ac:dyDescent="0.25">
      <c r="B5" s="21"/>
      <c r="C5" s="121" t="s">
        <v>50</v>
      </c>
      <c r="D5" s="122"/>
      <c r="E5" s="123"/>
      <c r="G5" s="10"/>
      <c r="H5" s="31"/>
      <c r="I5" s="9"/>
      <c r="J5" s="9"/>
      <c r="K5" s="9"/>
      <c r="L5" s="9"/>
      <c r="M5" s="9"/>
      <c r="N5" s="9"/>
      <c r="O5" s="9"/>
      <c r="P5" s="9"/>
      <c r="Q5" s="9"/>
      <c r="R5" s="22"/>
    </row>
    <row r="6" spans="2:18" ht="35.1" customHeight="1" x14ac:dyDescent="0.25">
      <c r="B6" s="21"/>
      <c r="C6" s="13" t="s">
        <v>1</v>
      </c>
      <c r="D6" s="13" t="s">
        <v>2</v>
      </c>
      <c r="E6" s="17" t="s">
        <v>68</v>
      </c>
      <c r="G6" s="125"/>
      <c r="H6" s="9"/>
      <c r="I6" s="16"/>
      <c r="J6" s="16"/>
      <c r="K6" s="16"/>
      <c r="L6" s="16"/>
      <c r="M6" s="16"/>
      <c r="N6" s="16"/>
      <c r="O6" s="16"/>
      <c r="P6" s="16"/>
      <c r="Q6" s="16"/>
      <c r="R6" s="22"/>
    </row>
    <row r="7" spans="2:18" ht="35.1" customHeight="1" x14ac:dyDescent="0.25">
      <c r="B7" s="21"/>
      <c r="C7" s="96" t="s">
        <v>87</v>
      </c>
      <c r="D7" s="96" t="s">
        <v>67</v>
      </c>
      <c r="E7" s="12">
        <v>700</v>
      </c>
      <c r="G7" s="126"/>
      <c r="H7" s="9"/>
      <c r="I7" s="16"/>
      <c r="J7" s="16"/>
      <c r="K7" s="16"/>
      <c r="L7" s="16"/>
      <c r="M7" s="16"/>
      <c r="N7" s="16"/>
      <c r="O7" s="16"/>
      <c r="P7" s="16"/>
      <c r="Q7" s="16"/>
      <c r="R7" s="22"/>
    </row>
    <row r="8" spans="2:18" ht="35.1" customHeight="1" x14ac:dyDescent="0.25">
      <c r="B8" s="21"/>
      <c r="C8" s="114" t="s">
        <v>88</v>
      </c>
      <c r="D8" s="114" t="s">
        <v>67</v>
      </c>
      <c r="E8" s="12">
        <v>900</v>
      </c>
      <c r="G8" s="126"/>
      <c r="H8" s="9"/>
      <c r="I8" s="16"/>
      <c r="J8" s="16"/>
      <c r="K8" s="16"/>
      <c r="L8" s="16"/>
      <c r="M8" s="16"/>
      <c r="N8" s="16"/>
      <c r="O8" s="16"/>
      <c r="P8" s="16"/>
      <c r="Q8" s="16"/>
      <c r="R8" s="22"/>
    </row>
    <row r="9" spans="2:18" ht="35.1" customHeight="1" x14ac:dyDescent="0.25">
      <c r="B9" s="21"/>
      <c r="C9" s="96" t="s">
        <v>89</v>
      </c>
      <c r="D9" s="96" t="s">
        <v>90</v>
      </c>
      <c r="E9" s="12">
        <v>8500000</v>
      </c>
      <c r="G9" s="126"/>
      <c r="H9" s="9"/>
      <c r="I9" s="16"/>
      <c r="J9" s="16"/>
      <c r="K9" s="16"/>
      <c r="L9" s="16"/>
      <c r="M9" s="16"/>
      <c r="N9" s="16"/>
      <c r="O9" s="16"/>
      <c r="P9" s="16"/>
      <c r="Q9" s="16"/>
      <c r="R9" s="22"/>
    </row>
    <row r="10" spans="2:18" ht="35.1" customHeight="1" x14ac:dyDescent="0.25">
      <c r="B10" s="21"/>
      <c r="C10" s="114" t="s">
        <v>91</v>
      </c>
      <c r="D10" s="114" t="s">
        <v>90</v>
      </c>
      <c r="E10" s="12">
        <v>65000000</v>
      </c>
      <c r="G10" s="126"/>
      <c r="H10" s="9"/>
      <c r="I10" s="16"/>
      <c r="J10" s="16"/>
      <c r="K10" s="16"/>
      <c r="L10" s="16"/>
      <c r="M10" s="16"/>
      <c r="N10" s="16"/>
      <c r="O10" s="16"/>
      <c r="P10" s="16"/>
      <c r="Q10" s="16"/>
      <c r="R10" s="22"/>
    </row>
    <row r="11" spans="2:18" ht="35.1" customHeight="1" x14ac:dyDescent="0.25">
      <c r="B11" s="21"/>
      <c r="G11" s="126"/>
      <c r="H11" s="9"/>
      <c r="I11" s="16"/>
      <c r="J11" s="16"/>
      <c r="K11" s="16"/>
      <c r="L11" s="16"/>
      <c r="M11" s="16"/>
      <c r="N11" s="16"/>
      <c r="O11" s="16"/>
      <c r="P11" s="16"/>
      <c r="Q11" s="16"/>
      <c r="R11" s="22"/>
    </row>
    <row r="12" spans="2:18" ht="35.1" customHeight="1" x14ac:dyDescent="0.25">
      <c r="B12" s="21"/>
      <c r="C12" s="121" t="s">
        <v>51</v>
      </c>
      <c r="D12" s="122"/>
      <c r="E12" s="123"/>
      <c r="G12" s="126"/>
      <c r="H12" s="9"/>
      <c r="I12" s="16"/>
      <c r="J12" s="16"/>
      <c r="K12" s="16"/>
      <c r="L12" s="16"/>
      <c r="M12" s="16"/>
      <c r="N12" s="16"/>
      <c r="O12" s="16"/>
      <c r="P12" s="16"/>
      <c r="Q12" s="16"/>
      <c r="R12" s="22"/>
    </row>
    <row r="13" spans="2:18" ht="35.1" customHeight="1" x14ac:dyDescent="0.25">
      <c r="B13" s="21"/>
      <c r="C13" s="11" t="s">
        <v>53</v>
      </c>
      <c r="D13" s="11" t="s">
        <v>7</v>
      </c>
      <c r="E13" s="12">
        <f>'سود و زیان استحصال'!E14</f>
        <v>34968000</v>
      </c>
      <c r="G13" s="127"/>
      <c r="H13" s="9"/>
      <c r="I13" s="16"/>
      <c r="J13" s="16"/>
      <c r="K13" s="16"/>
      <c r="L13" s="16"/>
      <c r="M13" s="16"/>
      <c r="N13" s="16"/>
      <c r="O13" s="16"/>
      <c r="P13" s="16"/>
      <c r="Q13" s="16"/>
      <c r="R13" s="22"/>
    </row>
    <row r="14" spans="2:18" ht="9.9499999999999993" customHeight="1" x14ac:dyDescent="0.25"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</row>
  </sheetData>
  <mergeCells count="6">
    <mergeCell ref="C3:E3"/>
    <mergeCell ref="G3:Q3"/>
    <mergeCell ref="I4:Q4"/>
    <mergeCell ref="C5:E5"/>
    <mergeCell ref="G6:G13"/>
    <mergeCell ref="C12:E12"/>
  </mergeCells>
  <conditionalFormatting sqref="I6:Q13">
    <cfRule type="colorScale" priority="1">
      <colorScale>
        <cfvo type="min"/>
        <cfvo type="percentile" val="50"/>
        <cfvo type="max"/>
        <color rgb="FFFFC7CE"/>
        <color rgb="FFF2F2F2"/>
        <color rgb="FFC6EFCE"/>
      </colorScale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8"/>
  <sheetViews>
    <sheetView showGridLines="0" rightToLeft="1" topLeftCell="A130" zoomScaleNormal="100" workbookViewId="0">
      <selection activeCell="G42" sqref="G42"/>
    </sheetView>
  </sheetViews>
  <sheetFormatPr defaultRowHeight="30" customHeight="1" x14ac:dyDescent="0.25"/>
  <cols>
    <col min="1" max="2" width="5.7109375" style="1" customWidth="1"/>
    <col min="3" max="3" width="35.7109375" style="1" customWidth="1"/>
    <col min="4" max="4" width="11" style="1" customWidth="1"/>
    <col min="5" max="7" width="15.7109375" style="1" customWidth="1"/>
    <col min="8" max="8" width="5.7109375" style="1" customWidth="1"/>
    <col min="9" max="16384" width="9.140625" style="1"/>
  </cols>
  <sheetData>
    <row r="2" spans="2:8" ht="30" customHeight="1" x14ac:dyDescent="0.25">
      <c r="B2" s="133" t="s">
        <v>0</v>
      </c>
      <c r="C2" s="134"/>
      <c r="D2" s="134"/>
      <c r="E2" s="49"/>
      <c r="F2" s="49"/>
      <c r="G2" s="49"/>
      <c r="H2" s="50"/>
    </row>
    <row r="3" spans="2:8" ht="9.9499999999999993" customHeight="1" x14ac:dyDescent="0.25">
      <c r="B3" s="40"/>
      <c r="H3" s="41"/>
    </row>
    <row r="4" spans="2:8" ht="30" customHeight="1" x14ac:dyDescent="0.25">
      <c r="B4" s="40"/>
      <c r="C4" s="131" t="s">
        <v>8</v>
      </c>
      <c r="D4" s="132"/>
      <c r="E4" s="79"/>
      <c r="F4" s="79"/>
      <c r="G4" s="80"/>
      <c r="H4" s="41"/>
    </row>
    <row r="5" spans="2:8" ht="30" customHeight="1" x14ac:dyDescent="0.25">
      <c r="B5" s="40"/>
      <c r="C5" s="32" t="s">
        <v>1</v>
      </c>
      <c r="D5" s="32" t="s">
        <v>2</v>
      </c>
      <c r="E5" s="33">
        <v>1402</v>
      </c>
      <c r="F5" s="33">
        <v>1403</v>
      </c>
      <c r="G5" s="33">
        <v>1404</v>
      </c>
      <c r="H5" s="41"/>
    </row>
    <row r="6" spans="2:8" ht="30" customHeight="1" x14ac:dyDescent="0.6">
      <c r="B6" s="40"/>
      <c r="C6" s="115" t="s">
        <v>92</v>
      </c>
      <c r="D6" s="117" t="s">
        <v>94</v>
      </c>
      <c r="E6" s="100">
        <v>736</v>
      </c>
      <c r="F6" s="100">
        <v>709</v>
      </c>
      <c r="G6" s="101">
        <v>700</v>
      </c>
      <c r="H6" s="41"/>
    </row>
    <row r="7" spans="2:8" ht="30" customHeight="1" x14ac:dyDescent="0.6">
      <c r="B7" s="40"/>
      <c r="C7" s="116" t="s">
        <v>93</v>
      </c>
      <c r="D7" s="118" t="s">
        <v>94</v>
      </c>
      <c r="E7" s="103">
        <v>938</v>
      </c>
      <c r="F7" s="103">
        <v>824</v>
      </c>
      <c r="G7" s="104">
        <v>900</v>
      </c>
      <c r="H7" s="41"/>
    </row>
    <row r="8" spans="2:8" ht="30" customHeight="1" x14ac:dyDescent="0.25">
      <c r="B8" s="40"/>
      <c r="C8" s="51"/>
      <c r="D8" s="52"/>
      <c r="E8" s="52"/>
      <c r="F8" s="52"/>
      <c r="G8" s="53"/>
      <c r="H8" s="41"/>
    </row>
    <row r="9" spans="2:8" ht="30" customHeight="1" x14ac:dyDescent="0.25">
      <c r="B9" s="40"/>
      <c r="C9" s="54"/>
      <c r="D9" s="55"/>
      <c r="E9" s="55"/>
      <c r="F9" s="55"/>
      <c r="G9" s="56"/>
      <c r="H9" s="41"/>
    </row>
    <row r="10" spans="2:8" ht="30" customHeight="1" x14ac:dyDescent="0.25">
      <c r="B10" s="40"/>
      <c r="C10" s="51"/>
      <c r="D10" s="52"/>
      <c r="E10" s="52"/>
      <c r="F10" s="52"/>
      <c r="G10" s="53"/>
      <c r="H10" s="41"/>
    </row>
    <row r="11" spans="2:8" ht="30" customHeight="1" x14ac:dyDescent="0.25">
      <c r="B11" s="40"/>
      <c r="C11" s="54"/>
      <c r="D11" s="55"/>
      <c r="E11" s="55"/>
      <c r="F11" s="55"/>
      <c r="G11" s="56"/>
      <c r="H11" s="41"/>
    </row>
    <row r="12" spans="2:8" ht="30" customHeight="1" x14ac:dyDescent="0.25">
      <c r="B12" s="40"/>
      <c r="C12" s="51"/>
      <c r="D12" s="52"/>
      <c r="E12" s="52"/>
      <c r="F12" s="52"/>
      <c r="G12" s="53"/>
      <c r="H12" s="41"/>
    </row>
    <row r="13" spans="2:8" ht="30" customHeight="1" x14ac:dyDescent="0.25">
      <c r="B13" s="40"/>
      <c r="C13" s="2"/>
      <c r="D13" s="3"/>
      <c r="E13" s="3"/>
      <c r="F13" s="3"/>
      <c r="G13" s="71"/>
      <c r="H13" s="41"/>
    </row>
    <row r="14" spans="2:8" ht="30" customHeight="1" x14ac:dyDescent="0.25">
      <c r="B14" s="40"/>
      <c r="C14" s="131" t="s">
        <v>9</v>
      </c>
      <c r="D14" s="132"/>
      <c r="E14" s="79"/>
      <c r="F14" s="79"/>
      <c r="G14" s="80"/>
      <c r="H14" s="41"/>
    </row>
    <row r="15" spans="2:8" ht="30" customHeight="1" x14ac:dyDescent="0.25">
      <c r="B15" s="40"/>
      <c r="C15" s="51"/>
      <c r="D15" s="52"/>
      <c r="E15" s="52"/>
      <c r="F15" s="52"/>
      <c r="G15" s="53"/>
      <c r="H15" s="41"/>
    </row>
    <row r="16" spans="2:8" ht="30" customHeight="1" x14ac:dyDescent="0.25">
      <c r="B16" s="40"/>
      <c r="C16" s="54"/>
      <c r="D16" s="55"/>
      <c r="E16" s="55"/>
      <c r="F16" s="55"/>
      <c r="G16" s="56"/>
      <c r="H16" s="41"/>
    </row>
    <row r="17" spans="2:8" ht="30" customHeight="1" x14ac:dyDescent="0.25">
      <c r="B17" s="40"/>
      <c r="C17" s="51"/>
      <c r="D17" s="52"/>
      <c r="E17" s="52"/>
      <c r="F17" s="52"/>
      <c r="G17" s="53"/>
      <c r="H17" s="41"/>
    </row>
    <row r="18" spans="2:8" ht="30" customHeight="1" x14ac:dyDescent="0.25">
      <c r="B18" s="40"/>
      <c r="C18" s="54"/>
      <c r="D18" s="55"/>
      <c r="E18" s="55"/>
      <c r="F18" s="55"/>
      <c r="G18" s="56"/>
      <c r="H18" s="41"/>
    </row>
    <row r="19" spans="2:8" ht="30" customHeight="1" x14ac:dyDescent="0.25">
      <c r="B19" s="40"/>
      <c r="C19" s="51"/>
      <c r="D19" s="52"/>
      <c r="E19" s="52"/>
      <c r="F19" s="52"/>
      <c r="G19" s="53"/>
      <c r="H19" s="41"/>
    </row>
    <row r="20" spans="2:8" ht="30" customHeight="1" x14ac:dyDescent="0.25">
      <c r="B20" s="40"/>
      <c r="C20" s="54"/>
      <c r="D20" s="55"/>
      <c r="E20" s="55"/>
      <c r="F20" s="55"/>
      <c r="G20" s="56"/>
      <c r="H20" s="41"/>
    </row>
    <row r="21" spans="2:8" ht="30" customHeight="1" x14ac:dyDescent="0.25">
      <c r="B21" s="40"/>
      <c r="C21" s="26" t="s">
        <v>3</v>
      </c>
      <c r="D21" s="27"/>
      <c r="E21" s="27">
        <f>SUBTOTAL(109,'درآمد استحصال'!$E$6:$E$13)+SUBTOTAL(109,'درآمد استحصال'!$E$15:$E$20)</f>
        <v>1674</v>
      </c>
      <c r="F21" s="27">
        <f>SUBTOTAL(109,'درآمد استحصال'!$F$6:$F$13)+SUBTOTAL(109,'درآمد استحصال'!$F$15:$F$20)</f>
        <v>1533</v>
      </c>
      <c r="G21" s="28">
        <f>SUBTOTAL(109,'درآمد استحصال'!$G$6:$G$13)+SUBTOTAL(109,'درآمد استحصال'!$G$15:$G$20)</f>
        <v>1600</v>
      </c>
      <c r="H21" s="41"/>
    </row>
    <row r="22" spans="2:8" ht="30" customHeight="1" x14ac:dyDescent="0.25">
      <c r="B22" s="42"/>
      <c r="C22" s="43"/>
      <c r="D22" s="43"/>
      <c r="E22" s="43"/>
      <c r="F22" s="43"/>
      <c r="G22" s="43"/>
      <c r="H22" s="44"/>
    </row>
    <row r="24" spans="2:8" ht="30" customHeight="1" x14ac:dyDescent="0.25">
      <c r="B24" s="133" t="s">
        <v>4</v>
      </c>
      <c r="C24" s="134"/>
      <c r="D24" s="134"/>
      <c r="E24" s="49"/>
      <c r="F24" s="49"/>
      <c r="G24" s="49"/>
      <c r="H24" s="50"/>
    </row>
    <row r="25" spans="2:8" ht="9.9499999999999993" customHeight="1" x14ac:dyDescent="0.25">
      <c r="B25" s="40"/>
      <c r="H25" s="41"/>
    </row>
    <row r="26" spans="2:8" ht="30" customHeight="1" x14ac:dyDescent="0.25">
      <c r="B26" s="40"/>
      <c r="C26" s="32" t="s">
        <v>5</v>
      </c>
      <c r="D26" s="32" t="s">
        <v>2</v>
      </c>
      <c r="E26" s="33">
        <v>1401</v>
      </c>
      <c r="F26" s="33">
        <v>1402</v>
      </c>
      <c r="G26" s="33">
        <v>1403</v>
      </c>
      <c r="H26" s="41"/>
    </row>
    <row r="27" spans="2:8" ht="30" customHeight="1" x14ac:dyDescent="0.25">
      <c r="B27" s="40"/>
      <c r="C27" s="51"/>
      <c r="D27" s="52"/>
      <c r="E27" s="60"/>
      <c r="F27" s="60"/>
      <c r="G27" s="61"/>
      <c r="H27" s="41"/>
    </row>
    <row r="28" spans="2:8" ht="30" customHeight="1" x14ac:dyDescent="0.25">
      <c r="B28" s="40"/>
      <c r="C28" s="54"/>
      <c r="D28" s="55"/>
      <c r="E28" s="62"/>
      <c r="F28" s="62"/>
      <c r="G28" s="63"/>
      <c r="H28" s="41"/>
    </row>
    <row r="29" spans="2:8" ht="30" customHeight="1" x14ac:dyDescent="0.25">
      <c r="B29" s="40"/>
      <c r="C29" s="51"/>
      <c r="D29" s="52"/>
      <c r="E29" s="60"/>
      <c r="F29" s="60"/>
      <c r="G29" s="61"/>
      <c r="H29" s="41"/>
    </row>
    <row r="30" spans="2:8" ht="30" customHeight="1" x14ac:dyDescent="0.25">
      <c r="B30" s="40"/>
      <c r="C30" s="54"/>
      <c r="D30" s="55"/>
      <c r="E30" s="62"/>
      <c r="F30" s="62"/>
      <c r="G30" s="63"/>
      <c r="H30" s="41"/>
    </row>
    <row r="31" spans="2:8" ht="30" customHeight="1" x14ac:dyDescent="0.25">
      <c r="B31" s="40"/>
      <c r="C31" s="51"/>
      <c r="D31" s="52"/>
      <c r="E31" s="60"/>
      <c r="F31" s="60"/>
      <c r="G31" s="61"/>
      <c r="H31" s="41"/>
    </row>
    <row r="32" spans="2:8" ht="30" customHeight="1" x14ac:dyDescent="0.25">
      <c r="B32" s="40"/>
      <c r="C32" s="2"/>
      <c r="D32" s="3"/>
      <c r="E32" s="72"/>
      <c r="F32" s="72"/>
      <c r="G32" s="73"/>
      <c r="H32" s="41"/>
    </row>
    <row r="33" spans="2:8" ht="30" customHeight="1" x14ac:dyDescent="0.25">
      <c r="B33" s="42"/>
      <c r="C33" s="43"/>
      <c r="D33" s="43"/>
      <c r="E33" s="43"/>
      <c r="F33" s="43"/>
      <c r="G33" s="43"/>
      <c r="H33" s="44"/>
    </row>
    <row r="35" spans="2:8" ht="30" customHeight="1" x14ac:dyDescent="0.25">
      <c r="B35" s="133" t="s">
        <v>57</v>
      </c>
      <c r="C35" s="134"/>
      <c r="D35" s="134"/>
      <c r="E35" s="49"/>
      <c r="F35" s="49"/>
      <c r="G35" s="49"/>
      <c r="H35" s="50"/>
    </row>
    <row r="36" spans="2:8" ht="9.9499999999999993" customHeight="1" x14ac:dyDescent="0.25">
      <c r="B36" s="40"/>
      <c r="H36" s="41"/>
    </row>
    <row r="37" spans="2:8" ht="30" customHeight="1" x14ac:dyDescent="0.25">
      <c r="B37" s="40"/>
      <c r="C37" s="131" t="s">
        <v>17</v>
      </c>
      <c r="D37" s="132"/>
      <c r="E37" s="79"/>
      <c r="F37" s="79"/>
      <c r="G37" s="80"/>
      <c r="H37" s="41"/>
    </row>
    <row r="38" spans="2:8" ht="30" customHeight="1" x14ac:dyDescent="0.25">
      <c r="B38" s="40"/>
      <c r="C38" s="32" t="s">
        <v>1</v>
      </c>
      <c r="D38" s="32" t="s">
        <v>2</v>
      </c>
      <c r="E38" s="33">
        <v>1402</v>
      </c>
      <c r="F38" s="33">
        <v>1403</v>
      </c>
      <c r="G38" s="33">
        <v>1404</v>
      </c>
      <c r="H38" s="41"/>
    </row>
    <row r="39" spans="2:8" ht="30" customHeight="1" x14ac:dyDescent="0.6">
      <c r="B39" s="40"/>
      <c r="C39" s="115" t="s">
        <v>92</v>
      </c>
      <c r="D39" s="117" t="s">
        <v>94</v>
      </c>
      <c r="E39" s="52">
        <v>250</v>
      </c>
      <c r="F39" s="52">
        <v>234</v>
      </c>
      <c r="G39" s="53">
        <v>550</v>
      </c>
      <c r="H39" s="41"/>
    </row>
    <row r="40" spans="2:8" ht="30" customHeight="1" x14ac:dyDescent="0.6">
      <c r="B40" s="40"/>
      <c r="C40" s="116" t="s">
        <v>95</v>
      </c>
      <c r="D40" s="118" t="s">
        <v>94</v>
      </c>
      <c r="E40" s="55">
        <v>797</v>
      </c>
      <c r="F40" s="55">
        <v>816</v>
      </c>
      <c r="G40" s="56">
        <v>810</v>
      </c>
      <c r="H40" s="41"/>
    </row>
    <row r="41" spans="2:8" ht="30" customHeight="1" x14ac:dyDescent="0.25">
      <c r="B41" s="40"/>
      <c r="C41" s="51"/>
      <c r="D41" s="52"/>
      <c r="E41" s="52"/>
      <c r="F41" s="52"/>
      <c r="G41" s="53"/>
      <c r="H41" s="41"/>
    </row>
    <row r="42" spans="2:8" ht="30" customHeight="1" x14ac:dyDescent="0.25">
      <c r="B42" s="40"/>
      <c r="C42" s="54"/>
      <c r="D42" s="55"/>
      <c r="E42" s="55"/>
      <c r="F42" s="55"/>
      <c r="G42" s="56"/>
      <c r="H42" s="41"/>
    </row>
    <row r="43" spans="2:8" ht="30" customHeight="1" x14ac:dyDescent="0.25">
      <c r="B43" s="40"/>
      <c r="C43" s="51"/>
      <c r="D43" s="52"/>
      <c r="E43" s="52"/>
      <c r="F43" s="52"/>
      <c r="G43" s="53"/>
      <c r="H43" s="41"/>
    </row>
    <row r="44" spans="2:8" ht="30" customHeight="1" x14ac:dyDescent="0.25">
      <c r="B44" s="40"/>
      <c r="C44" s="54"/>
      <c r="D44" s="55"/>
      <c r="E44" s="55"/>
      <c r="F44" s="55"/>
      <c r="G44" s="56"/>
      <c r="H44" s="41"/>
    </row>
    <row r="45" spans="2:8" ht="30" customHeight="1" x14ac:dyDescent="0.25">
      <c r="B45" s="40"/>
      <c r="C45" s="51"/>
      <c r="D45" s="52"/>
      <c r="E45" s="52"/>
      <c r="F45" s="52"/>
      <c r="G45" s="53"/>
      <c r="H45" s="41"/>
    </row>
    <row r="46" spans="2:8" ht="30" customHeight="1" x14ac:dyDescent="0.25">
      <c r="B46" s="40"/>
      <c r="C46" s="2"/>
      <c r="D46" s="3"/>
      <c r="E46" s="3"/>
      <c r="F46" s="3"/>
      <c r="G46" s="71"/>
      <c r="H46" s="41"/>
    </row>
    <row r="47" spans="2:8" ht="30" customHeight="1" x14ac:dyDescent="0.25">
      <c r="B47" s="40"/>
      <c r="C47" s="131" t="s">
        <v>18</v>
      </c>
      <c r="D47" s="132"/>
      <c r="E47" s="79"/>
      <c r="F47" s="79"/>
      <c r="G47" s="80"/>
      <c r="H47" s="41"/>
    </row>
    <row r="48" spans="2:8" ht="30" customHeight="1" x14ac:dyDescent="0.25">
      <c r="B48" s="40"/>
      <c r="C48" s="74"/>
      <c r="D48" s="75"/>
      <c r="E48" s="75"/>
      <c r="F48" s="75"/>
      <c r="G48" s="76"/>
      <c r="H48" s="41"/>
    </row>
    <row r="49" spans="2:8" ht="30" customHeight="1" x14ac:dyDescent="0.25">
      <c r="B49" s="40"/>
      <c r="C49" s="54"/>
      <c r="D49" s="55"/>
      <c r="E49" s="55"/>
      <c r="F49" s="55"/>
      <c r="G49" s="56"/>
      <c r="H49" s="41"/>
    </row>
    <row r="50" spans="2:8" ht="30" customHeight="1" x14ac:dyDescent="0.25">
      <c r="B50" s="40"/>
      <c r="C50" s="51"/>
      <c r="D50" s="52"/>
      <c r="E50" s="52"/>
      <c r="F50" s="52"/>
      <c r="G50" s="53"/>
      <c r="H50" s="41"/>
    </row>
    <row r="51" spans="2:8" ht="30" customHeight="1" x14ac:dyDescent="0.25">
      <c r="B51" s="40"/>
      <c r="C51" s="54"/>
      <c r="D51" s="55"/>
      <c r="E51" s="55"/>
      <c r="F51" s="55"/>
      <c r="G51" s="56"/>
      <c r="H51" s="41"/>
    </row>
    <row r="52" spans="2:8" ht="30" customHeight="1" x14ac:dyDescent="0.25">
      <c r="B52" s="40"/>
      <c r="C52" s="51"/>
      <c r="D52" s="52"/>
      <c r="E52" s="52"/>
      <c r="F52" s="52"/>
      <c r="G52" s="53"/>
      <c r="H52" s="41"/>
    </row>
    <row r="53" spans="2:8" ht="30" customHeight="1" x14ac:dyDescent="0.25">
      <c r="B53" s="40"/>
      <c r="C53" s="54"/>
      <c r="D53" s="55"/>
      <c r="E53" s="55"/>
      <c r="F53" s="55"/>
      <c r="G53" s="56"/>
      <c r="H53" s="41"/>
    </row>
    <row r="54" spans="2:8" ht="30" customHeight="1" x14ac:dyDescent="0.25">
      <c r="B54" s="40"/>
      <c r="C54" s="26" t="s">
        <v>3</v>
      </c>
      <c r="D54" s="27"/>
      <c r="E54" s="27">
        <f>SUBTOTAL(109,'درآمد استحصال'!$E$39:$E$46)+SUBTOTAL(109,'درآمد استحصال'!$E$48:$E$53)</f>
        <v>1047</v>
      </c>
      <c r="F54" s="27">
        <f>SUBTOTAL(109,'درآمد استحصال'!$F$39:$F$46)+SUBTOTAL(109,'درآمد استحصال'!$F$48:$F$53)</f>
        <v>1050</v>
      </c>
      <c r="G54" s="28">
        <f>'درآمد استحصال'!$G$21</f>
        <v>1600</v>
      </c>
      <c r="H54" s="41"/>
    </row>
    <row r="55" spans="2:8" ht="30" customHeight="1" x14ac:dyDescent="0.25">
      <c r="B55" s="42"/>
      <c r="C55" s="43"/>
      <c r="D55" s="43"/>
      <c r="E55" s="43"/>
      <c r="F55" s="43"/>
      <c r="G55" s="43"/>
      <c r="H55" s="44"/>
    </row>
    <row r="57" spans="2:8" ht="30" customHeight="1" x14ac:dyDescent="0.25">
      <c r="B57" s="133" t="s">
        <v>58</v>
      </c>
      <c r="C57" s="134"/>
      <c r="D57" s="134"/>
      <c r="E57" s="49"/>
      <c r="F57" s="49"/>
      <c r="G57" s="49"/>
      <c r="H57" s="50"/>
    </row>
    <row r="58" spans="2:8" ht="9.9499999999999993" customHeight="1" x14ac:dyDescent="0.25">
      <c r="B58" s="40"/>
      <c r="H58" s="41"/>
    </row>
    <row r="59" spans="2:8" ht="30" customHeight="1" x14ac:dyDescent="0.25">
      <c r="B59" s="40"/>
      <c r="C59" s="131" t="s">
        <v>10</v>
      </c>
      <c r="D59" s="132"/>
      <c r="E59" s="79"/>
      <c r="F59" s="79"/>
      <c r="G59" s="80"/>
      <c r="H59" s="41"/>
    </row>
    <row r="60" spans="2:8" ht="30" customHeight="1" x14ac:dyDescent="0.25">
      <c r="B60" s="40"/>
      <c r="C60" s="32" t="s">
        <v>1</v>
      </c>
      <c r="D60" s="32" t="s">
        <v>2</v>
      </c>
      <c r="E60" s="33">
        <v>1401</v>
      </c>
      <c r="F60" s="33">
        <v>1402</v>
      </c>
      <c r="G60" s="33">
        <v>1403</v>
      </c>
      <c r="H60" s="41"/>
    </row>
    <row r="61" spans="2:8" ht="30" customHeight="1" x14ac:dyDescent="0.25">
      <c r="B61" s="40"/>
      <c r="C61" s="51"/>
      <c r="D61" s="52"/>
      <c r="E61" s="60"/>
      <c r="F61" s="60"/>
      <c r="G61" s="61"/>
      <c r="H61" s="41"/>
    </row>
    <row r="62" spans="2:8" ht="30" customHeight="1" x14ac:dyDescent="0.25">
      <c r="B62" s="40"/>
      <c r="C62" s="54"/>
      <c r="D62" s="55"/>
      <c r="E62" s="62"/>
      <c r="F62" s="62"/>
      <c r="G62" s="63"/>
      <c r="H62" s="41"/>
    </row>
    <row r="63" spans="2:8" ht="30" customHeight="1" x14ac:dyDescent="0.25">
      <c r="B63" s="40"/>
      <c r="C63" s="51"/>
      <c r="D63" s="52"/>
      <c r="E63" s="60"/>
      <c r="F63" s="60"/>
      <c r="G63" s="61"/>
      <c r="H63" s="41"/>
    </row>
    <row r="64" spans="2:8" ht="30" customHeight="1" x14ac:dyDescent="0.25">
      <c r="B64" s="40"/>
      <c r="C64" s="54"/>
      <c r="D64" s="55"/>
      <c r="E64" s="62"/>
      <c r="F64" s="62"/>
      <c r="G64" s="63"/>
      <c r="H64" s="41"/>
    </row>
    <row r="65" spans="2:8" ht="30" customHeight="1" x14ac:dyDescent="0.25">
      <c r="B65" s="40"/>
      <c r="C65" s="51"/>
      <c r="D65" s="52"/>
      <c r="E65" s="60"/>
      <c r="F65" s="60"/>
      <c r="G65" s="61"/>
      <c r="H65" s="41"/>
    </row>
    <row r="66" spans="2:8" ht="30" customHeight="1" x14ac:dyDescent="0.25">
      <c r="B66" s="40"/>
      <c r="C66" s="54"/>
      <c r="D66" s="55"/>
      <c r="E66" s="62"/>
      <c r="F66" s="62"/>
      <c r="G66" s="63"/>
      <c r="H66" s="41"/>
    </row>
    <row r="67" spans="2:8" ht="30" customHeight="1" x14ac:dyDescent="0.25">
      <c r="B67" s="40"/>
      <c r="C67" s="51"/>
      <c r="D67" s="52"/>
      <c r="E67" s="60"/>
      <c r="F67" s="60"/>
      <c r="G67" s="61"/>
      <c r="H67" s="41"/>
    </row>
    <row r="68" spans="2:8" ht="30" customHeight="1" x14ac:dyDescent="0.25">
      <c r="B68" s="40"/>
      <c r="C68" s="2"/>
      <c r="D68" s="3"/>
      <c r="E68" s="72"/>
      <c r="F68" s="72"/>
      <c r="G68" s="73"/>
      <c r="H68" s="41"/>
    </row>
    <row r="69" spans="2:8" ht="30" customHeight="1" x14ac:dyDescent="0.25">
      <c r="B69" s="40"/>
      <c r="C69" s="131" t="s">
        <v>12</v>
      </c>
      <c r="D69" s="132"/>
      <c r="E69" s="79"/>
      <c r="F69" s="79"/>
      <c r="G69" s="80"/>
      <c r="H69" s="41"/>
    </row>
    <row r="70" spans="2:8" ht="30" customHeight="1" x14ac:dyDescent="0.25">
      <c r="B70" s="40"/>
      <c r="C70" s="51"/>
      <c r="D70" s="52"/>
      <c r="E70" s="60"/>
      <c r="F70" s="60"/>
      <c r="G70" s="61"/>
      <c r="H70" s="41"/>
    </row>
    <row r="71" spans="2:8" ht="30" customHeight="1" x14ac:dyDescent="0.25">
      <c r="B71" s="40"/>
      <c r="C71" s="54"/>
      <c r="D71" s="55"/>
      <c r="E71" s="62"/>
      <c r="F71" s="62"/>
      <c r="G71" s="63"/>
      <c r="H71" s="41"/>
    </row>
    <row r="72" spans="2:8" ht="30" customHeight="1" x14ac:dyDescent="0.25">
      <c r="B72" s="40"/>
      <c r="C72" s="51"/>
      <c r="D72" s="52"/>
      <c r="E72" s="60"/>
      <c r="F72" s="60"/>
      <c r="G72" s="61"/>
      <c r="H72" s="41"/>
    </row>
    <row r="73" spans="2:8" ht="30" customHeight="1" x14ac:dyDescent="0.25">
      <c r="B73" s="40"/>
      <c r="C73" s="54"/>
      <c r="D73" s="55"/>
      <c r="E73" s="62"/>
      <c r="F73" s="62"/>
      <c r="G73" s="63"/>
      <c r="H73" s="41"/>
    </row>
    <row r="74" spans="2:8" ht="30" customHeight="1" x14ac:dyDescent="0.25">
      <c r="B74" s="40"/>
      <c r="C74" s="51"/>
      <c r="D74" s="52"/>
      <c r="E74" s="60"/>
      <c r="F74" s="60"/>
      <c r="G74" s="61"/>
      <c r="H74" s="41"/>
    </row>
    <row r="75" spans="2:8" ht="30" customHeight="1" x14ac:dyDescent="0.25">
      <c r="B75" s="40"/>
      <c r="C75" s="54"/>
      <c r="D75" s="55"/>
      <c r="E75" s="62"/>
      <c r="F75" s="62"/>
      <c r="G75" s="63"/>
      <c r="H75" s="41"/>
    </row>
    <row r="76" spans="2:8" ht="30" customHeight="1" x14ac:dyDescent="0.25">
      <c r="B76" s="40"/>
      <c r="C76" s="26" t="s">
        <v>3</v>
      </c>
      <c r="D76" s="77"/>
      <c r="E76" s="77">
        <f>SUBTOTAL(109,'درآمد استحصال'!$E$61:$E$68)+SUBTOTAL(109,'درآمد استحصال'!$E$70:$E$75)</f>
        <v>0</v>
      </c>
      <c r="F76" s="77">
        <f>SUBTOTAL(109,'درآمد استحصال'!$F$61:$F$68)+SUBTOTAL(109,'درآمد استحصال'!$F$70:$F$75)</f>
        <v>0</v>
      </c>
      <c r="G76" s="78">
        <f>SUBTOTAL(109,'درآمد استحصال'!$G$61:$G$68)+SUBTOTAL(109,'درآمد استحصال'!$G$70:$G$75)</f>
        <v>0</v>
      </c>
      <c r="H76" s="41"/>
    </row>
    <row r="77" spans="2:8" ht="30" customHeight="1" x14ac:dyDescent="0.25">
      <c r="B77" s="42"/>
      <c r="C77" s="43"/>
      <c r="D77" s="43"/>
      <c r="E77" s="43"/>
      <c r="F77" s="43"/>
      <c r="G77" s="43"/>
      <c r="H77" s="44"/>
    </row>
    <row r="79" spans="2:8" ht="30" customHeight="1" x14ac:dyDescent="0.25">
      <c r="B79" s="133" t="s">
        <v>61</v>
      </c>
      <c r="C79" s="134"/>
      <c r="D79" s="134"/>
      <c r="E79" s="49"/>
      <c r="F79" s="49"/>
      <c r="G79" s="49"/>
      <c r="H79" s="50"/>
    </row>
    <row r="80" spans="2:8" ht="30" customHeight="1" x14ac:dyDescent="0.25">
      <c r="B80" s="40"/>
      <c r="H80" s="41"/>
    </row>
    <row r="81" spans="2:8" ht="30" customHeight="1" x14ac:dyDescent="0.25">
      <c r="B81" s="40"/>
      <c r="C81" s="131" t="s">
        <v>13</v>
      </c>
      <c r="D81" s="132"/>
      <c r="E81" s="79"/>
      <c r="F81" s="79"/>
      <c r="G81" s="80"/>
      <c r="H81" s="41"/>
    </row>
    <row r="82" spans="2:8" ht="30" customHeight="1" x14ac:dyDescent="0.25">
      <c r="B82" s="40"/>
      <c r="C82" s="32" t="s">
        <v>1</v>
      </c>
      <c r="D82" s="32" t="s">
        <v>2</v>
      </c>
      <c r="E82" s="33">
        <v>1402</v>
      </c>
      <c r="F82" s="33">
        <v>1403</v>
      </c>
      <c r="G82" s="33">
        <v>1404</v>
      </c>
      <c r="H82" s="41"/>
    </row>
    <row r="83" spans="2:8" ht="30" customHeight="1" x14ac:dyDescent="0.6">
      <c r="B83" s="40"/>
      <c r="C83" s="115" t="s">
        <v>92</v>
      </c>
      <c r="D83" s="117" t="s">
        <v>94</v>
      </c>
      <c r="E83" s="52">
        <v>32000</v>
      </c>
      <c r="F83" s="52">
        <v>52500</v>
      </c>
      <c r="G83" s="53">
        <v>85000</v>
      </c>
      <c r="H83" s="41"/>
    </row>
    <row r="84" spans="2:8" ht="30" customHeight="1" x14ac:dyDescent="0.6">
      <c r="B84" s="40"/>
      <c r="C84" s="116" t="s">
        <v>95</v>
      </c>
      <c r="D84" s="117" t="s">
        <v>94</v>
      </c>
      <c r="E84" s="55">
        <v>370</v>
      </c>
      <c r="F84" s="55">
        <v>480</v>
      </c>
      <c r="G84" s="56">
        <v>650</v>
      </c>
      <c r="H84" s="41"/>
    </row>
    <row r="85" spans="2:8" ht="30" customHeight="1" x14ac:dyDescent="0.25">
      <c r="B85" s="40"/>
      <c r="C85" s="51"/>
      <c r="D85" s="52"/>
      <c r="E85" s="52"/>
      <c r="F85" s="52"/>
      <c r="G85" s="53"/>
      <c r="H85" s="41"/>
    </row>
    <row r="86" spans="2:8" ht="30" customHeight="1" x14ac:dyDescent="0.25">
      <c r="B86" s="40"/>
      <c r="C86" s="54"/>
      <c r="D86" s="55"/>
      <c r="E86" s="55"/>
      <c r="F86" s="55"/>
      <c r="G86" s="56"/>
      <c r="H86" s="41"/>
    </row>
    <row r="87" spans="2:8" ht="30" customHeight="1" x14ac:dyDescent="0.25">
      <c r="B87" s="40"/>
      <c r="C87" s="51"/>
      <c r="D87" s="52"/>
      <c r="E87" s="52"/>
      <c r="F87" s="52"/>
      <c r="G87" s="53"/>
      <c r="H87" s="41"/>
    </row>
    <row r="88" spans="2:8" ht="30" customHeight="1" x14ac:dyDescent="0.25">
      <c r="B88" s="40"/>
      <c r="C88" s="54"/>
      <c r="D88" s="55"/>
      <c r="E88" s="55"/>
      <c r="F88" s="55"/>
      <c r="G88" s="56"/>
      <c r="H88" s="41"/>
    </row>
    <row r="89" spans="2:8" ht="30" customHeight="1" x14ac:dyDescent="0.25">
      <c r="B89" s="40"/>
      <c r="C89" s="51"/>
      <c r="D89" s="52"/>
      <c r="E89" s="52"/>
      <c r="F89" s="52"/>
      <c r="G89" s="53"/>
      <c r="H89" s="41"/>
    </row>
    <row r="90" spans="2:8" ht="30" customHeight="1" x14ac:dyDescent="0.25">
      <c r="B90" s="40"/>
      <c r="C90" s="2"/>
      <c r="D90" s="3"/>
      <c r="E90" s="3"/>
      <c r="F90" s="3"/>
      <c r="G90" s="71"/>
      <c r="H90" s="41"/>
    </row>
    <row r="91" spans="2:8" ht="30" customHeight="1" x14ac:dyDescent="0.25">
      <c r="B91" s="40"/>
      <c r="C91" s="131" t="s">
        <v>14</v>
      </c>
      <c r="D91" s="132"/>
      <c r="E91" s="79"/>
      <c r="F91" s="79"/>
      <c r="G91" s="80"/>
      <c r="H91" s="41"/>
    </row>
    <row r="92" spans="2:8" ht="30" customHeight="1" x14ac:dyDescent="0.25">
      <c r="B92" s="40"/>
      <c r="C92" s="51"/>
      <c r="D92" s="52"/>
      <c r="E92" s="52"/>
      <c r="F92" s="52"/>
      <c r="G92" s="69"/>
      <c r="H92" s="41"/>
    </row>
    <row r="93" spans="2:8" ht="30" customHeight="1" x14ac:dyDescent="0.25">
      <c r="B93" s="40"/>
      <c r="C93" s="54"/>
      <c r="D93" s="55"/>
      <c r="E93" s="55"/>
      <c r="F93" s="55"/>
      <c r="G93" s="56"/>
      <c r="H93" s="41"/>
    </row>
    <row r="94" spans="2:8" ht="30" customHeight="1" x14ac:dyDescent="0.25">
      <c r="B94" s="40"/>
      <c r="C94" s="51"/>
      <c r="D94" s="52"/>
      <c r="E94" s="52"/>
      <c r="F94" s="52"/>
      <c r="G94" s="53"/>
      <c r="H94" s="41"/>
    </row>
    <row r="95" spans="2:8" ht="30" customHeight="1" x14ac:dyDescent="0.25">
      <c r="B95" s="40"/>
      <c r="C95" s="54"/>
      <c r="D95" s="55"/>
      <c r="E95" s="55"/>
      <c r="F95" s="55"/>
      <c r="G95" s="56"/>
      <c r="H95" s="41"/>
    </row>
    <row r="96" spans="2:8" ht="30" customHeight="1" x14ac:dyDescent="0.25">
      <c r="B96" s="40"/>
      <c r="C96" s="51"/>
      <c r="D96" s="52"/>
      <c r="E96" s="52"/>
      <c r="F96" s="52"/>
      <c r="G96" s="53"/>
      <c r="H96" s="41"/>
    </row>
    <row r="97" spans="2:8" ht="30" customHeight="1" x14ac:dyDescent="0.25">
      <c r="B97" s="40"/>
      <c r="C97" s="2"/>
      <c r="D97" s="3"/>
      <c r="E97" s="3"/>
      <c r="F97" s="3"/>
      <c r="G97" s="71"/>
      <c r="H97" s="41"/>
    </row>
    <row r="98" spans="2:8" ht="30" customHeight="1" x14ac:dyDescent="0.25">
      <c r="B98" s="42"/>
      <c r="C98" s="43"/>
      <c r="D98" s="43"/>
      <c r="E98" s="43"/>
      <c r="F98" s="43"/>
      <c r="G98" s="43"/>
      <c r="H98" s="44"/>
    </row>
    <row r="100" spans="2:8" ht="30" customHeight="1" x14ac:dyDescent="0.25">
      <c r="B100" s="135" t="s">
        <v>62</v>
      </c>
      <c r="C100" s="136"/>
      <c r="D100" s="136"/>
      <c r="E100" s="81"/>
      <c r="F100" s="81"/>
      <c r="G100" s="81"/>
      <c r="H100" s="82"/>
    </row>
    <row r="101" spans="2:8" ht="30" customHeight="1" x14ac:dyDescent="0.25">
      <c r="B101" s="34"/>
      <c r="H101" s="35"/>
    </row>
    <row r="102" spans="2:8" ht="30" customHeight="1" x14ac:dyDescent="0.25">
      <c r="B102" s="34"/>
      <c r="C102" s="131" t="s">
        <v>15</v>
      </c>
      <c r="D102" s="132"/>
      <c r="E102" s="79"/>
      <c r="F102" s="79"/>
      <c r="G102" s="80"/>
      <c r="H102" s="35"/>
    </row>
    <row r="103" spans="2:8" ht="30" customHeight="1" x14ac:dyDescent="0.25">
      <c r="B103" s="34"/>
      <c r="C103" s="32" t="s">
        <v>1</v>
      </c>
      <c r="D103" s="32" t="s">
        <v>2</v>
      </c>
      <c r="E103" s="33">
        <v>1401</v>
      </c>
      <c r="F103" s="33">
        <v>1402</v>
      </c>
      <c r="G103" s="33">
        <v>1403</v>
      </c>
      <c r="H103" s="35"/>
    </row>
    <row r="104" spans="2:8" ht="30" customHeight="1" x14ac:dyDescent="0.25">
      <c r="B104" s="34"/>
      <c r="C104" s="51"/>
      <c r="D104" s="52"/>
      <c r="E104" s="60"/>
      <c r="F104" s="60"/>
      <c r="G104" s="61"/>
      <c r="H104" s="35"/>
    </row>
    <row r="105" spans="2:8" ht="30" customHeight="1" x14ac:dyDescent="0.25">
      <c r="B105" s="34"/>
      <c r="C105" s="54"/>
      <c r="D105" s="55"/>
      <c r="E105" s="62"/>
      <c r="F105" s="62"/>
      <c r="G105" s="63"/>
      <c r="H105" s="35"/>
    </row>
    <row r="106" spans="2:8" ht="30" customHeight="1" x14ac:dyDescent="0.25">
      <c r="B106" s="34"/>
      <c r="C106" s="51"/>
      <c r="D106" s="52"/>
      <c r="E106" s="60"/>
      <c r="F106" s="60"/>
      <c r="G106" s="61"/>
      <c r="H106" s="35"/>
    </row>
    <row r="107" spans="2:8" ht="30" customHeight="1" x14ac:dyDescent="0.25">
      <c r="B107" s="34"/>
      <c r="C107" s="54"/>
      <c r="D107" s="55"/>
      <c r="E107" s="62"/>
      <c r="F107" s="62"/>
      <c r="G107" s="63"/>
      <c r="H107" s="35"/>
    </row>
    <row r="108" spans="2:8" ht="30" customHeight="1" x14ac:dyDescent="0.25">
      <c r="B108" s="34"/>
      <c r="C108" s="51"/>
      <c r="D108" s="52"/>
      <c r="E108" s="60"/>
      <c r="F108" s="60"/>
      <c r="G108" s="61"/>
      <c r="H108" s="35"/>
    </row>
    <row r="109" spans="2:8" ht="30" customHeight="1" x14ac:dyDescent="0.25">
      <c r="B109" s="34"/>
      <c r="C109" s="54"/>
      <c r="D109" s="55"/>
      <c r="E109" s="62"/>
      <c r="F109" s="62"/>
      <c r="G109" s="63"/>
      <c r="H109" s="35"/>
    </row>
    <row r="110" spans="2:8" ht="30" customHeight="1" x14ac:dyDescent="0.25">
      <c r="B110" s="34"/>
      <c r="C110" s="51"/>
      <c r="D110" s="52"/>
      <c r="E110" s="60"/>
      <c r="F110" s="60"/>
      <c r="G110" s="61"/>
      <c r="H110" s="35"/>
    </row>
    <row r="111" spans="2:8" ht="30" customHeight="1" x14ac:dyDescent="0.25">
      <c r="B111" s="34"/>
      <c r="C111" s="2"/>
      <c r="D111" s="3"/>
      <c r="E111" s="72"/>
      <c r="F111" s="72"/>
      <c r="G111" s="73"/>
      <c r="H111" s="35"/>
    </row>
    <row r="112" spans="2:8" ht="30" customHeight="1" x14ac:dyDescent="0.25">
      <c r="B112" s="34"/>
      <c r="C112" s="131" t="s">
        <v>16</v>
      </c>
      <c r="D112" s="132"/>
      <c r="E112" s="79"/>
      <c r="F112" s="79"/>
      <c r="G112" s="80"/>
      <c r="H112" s="35"/>
    </row>
    <row r="113" spans="2:8" ht="30" customHeight="1" x14ac:dyDescent="0.25">
      <c r="B113" s="34"/>
      <c r="C113" s="51"/>
      <c r="D113" s="52"/>
      <c r="E113" s="60"/>
      <c r="F113" s="60"/>
      <c r="G113" s="61"/>
      <c r="H113" s="35"/>
    </row>
    <row r="114" spans="2:8" ht="30" customHeight="1" x14ac:dyDescent="0.25">
      <c r="B114" s="34"/>
      <c r="C114" s="54"/>
      <c r="D114" s="55"/>
      <c r="E114" s="62"/>
      <c r="F114" s="62"/>
      <c r="G114" s="63"/>
      <c r="H114" s="35"/>
    </row>
    <row r="115" spans="2:8" ht="30" customHeight="1" x14ac:dyDescent="0.25">
      <c r="B115" s="34"/>
      <c r="C115" s="51"/>
      <c r="D115" s="52"/>
      <c r="E115" s="60"/>
      <c r="F115" s="60"/>
      <c r="G115" s="61"/>
      <c r="H115" s="35"/>
    </row>
    <row r="116" spans="2:8" ht="30" customHeight="1" x14ac:dyDescent="0.25">
      <c r="B116" s="34"/>
      <c r="C116" s="54"/>
      <c r="D116" s="55"/>
      <c r="E116" s="62"/>
      <c r="F116" s="62"/>
      <c r="G116" s="63"/>
      <c r="H116" s="35"/>
    </row>
    <row r="117" spans="2:8" ht="30" customHeight="1" x14ac:dyDescent="0.25">
      <c r="B117" s="34"/>
      <c r="C117" s="51"/>
      <c r="D117" s="52"/>
      <c r="E117" s="60"/>
      <c r="F117" s="60"/>
      <c r="G117" s="61"/>
      <c r="H117" s="35"/>
    </row>
    <row r="118" spans="2:8" ht="30" customHeight="1" x14ac:dyDescent="0.25">
      <c r="B118" s="34"/>
      <c r="C118" s="2"/>
      <c r="D118" s="3"/>
      <c r="E118" s="72"/>
      <c r="F118" s="72"/>
      <c r="G118" s="73"/>
      <c r="H118" s="35"/>
    </row>
    <row r="119" spans="2:8" ht="30" customHeight="1" x14ac:dyDescent="0.25">
      <c r="B119" s="36"/>
      <c r="C119" s="37"/>
      <c r="D119" s="37"/>
      <c r="E119" s="38"/>
      <c r="F119" s="38"/>
      <c r="G119" s="38"/>
      <c r="H119" s="39"/>
    </row>
    <row r="121" spans="2:8" ht="30" customHeight="1" x14ac:dyDescent="0.25">
      <c r="B121" s="133" t="s">
        <v>59</v>
      </c>
      <c r="C121" s="134"/>
      <c r="D121" s="134"/>
      <c r="E121" s="49"/>
      <c r="F121" s="49"/>
      <c r="G121" s="49"/>
      <c r="H121" s="50"/>
    </row>
    <row r="122" spans="2:8" ht="9.9499999999999993" customHeight="1" x14ac:dyDescent="0.25">
      <c r="B122" s="40"/>
      <c r="H122" s="41"/>
    </row>
    <row r="123" spans="2:8" ht="30" customHeight="1" x14ac:dyDescent="0.25">
      <c r="B123" s="40"/>
      <c r="C123" s="131" t="s">
        <v>11</v>
      </c>
      <c r="D123" s="132"/>
      <c r="E123" s="79"/>
      <c r="F123" s="79"/>
      <c r="G123" s="80"/>
      <c r="H123" s="41"/>
    </row>
    <row r="124" spans="2:8" ht="30" customHeight="1" x14ac:dyDescent="0.25">
      <c r="B124" s="40"/>
      <c r="C124" s="32" t="s">
        <v>1</v>
      </c>
      <c r="D124" s="32" t="s">
        <v>2</v>
      </c>
      <c r="E124" s="33">
        <v>1402</v>
      </c>
      <c r="F124" s="33">
        <v>1403</v>
      </c>
      <c r="G124" s="33">
        <v>1404</v>
      </c>
      <c r="H124" s="41"/>
    </row>
    <row r="125" spans="2:8" ht="30" customHeight="1" x14ac:dyDescent="0.6">
      <c r="B125" s="40"/>
      <c r="C125" s="115" t="s">
        <v>92</v>
      </c>
      <c r="D125" s="52"/>
      <c r="E125" s="52">
        <f>E83*E39</f>
        <v>8000000</v>
      </c>
      <c r="F125" s="52">
        <f>F83*F39</f>
        <v>12285000</v>
      </c>
      <c r="G125" s="53">
        <f>G83*G39</f>
        <v>46750000</v>
      </c>
      <c r="H125" s="41"/>
    </row>
    <row r="126" spans="2:8" ht="30" customHeight="1" x14ac:dyDescent="0.6">
      <c r="B126" s="40"/>
      <c r="C126" s="116" t="s">
        <v>95</v>
      </c>
      <c r="D126" s="55"/>
      <c r="E126" s="55">
        <f>E40*E84</f>
        <v>294890</v>
      </c>
      <c r="F126" s="55">
        <f>F84*F40</f>
        <v>391680</v>
      </c>
      <c r="G126" s="56">
        <f>G84*G40</f>
        <v>526500</v>
      </c>
      <c r="H126" s="41"/>
    </row>
    <row r="127" spans="2:8" ht="30" customHeight="1" x14ac:dyDescent="0.25">
      <c r="B127" s="40"/>
      <c r="C127" s="51"/>
      <c r="D127" s="52"/>
      <c r="E127" s="52"/>
      <c r="F127" s="52"/>
      <c r="G127" s="53"/>
      <c r="H127" s="41"/>
    </row>
    <row r="128" spans="2:8" ht="30" customHeight="1" x14ac:dyDescent="0.25">
      <c r="B128" s="40"/>
      <c r="C128" s="54"/>
      <c r="D128" s="55"/>
      <c r="E128" s="55"/>
      <c r="F128" s="55"/>
      <c r="G128" s="56"/>
      <c r="H128" s="41"/>
    </row>
    <row r="129" spans="2:8" ht="30" customHeight="1" x14ac:dyDescent="0.25">
      <c r="B129" s="40"/>
      <c r="C129" s="51"/>
      <c r="D129" s="52"/>
      <c r="E129" s="52"/>
      <c r="F129" s="52"/>
      <c r="G129" s="53"/>
      <c r="H129" s="41"/>
    </row>
    <row r="130" spans="2:8" ht="30" customHeight="1" x14ac:dyDescent="0.25">
      <c r="B130" s="40"/>
      <c r="C130" s="54"/>
      <c r="D130" s="55"/>
      <c r="E130" s="55"/>
      <c r="F130" s="55"/>
      <c r="G130" s="56"/>
      <c r="H130" s="41"/>
    </row>
    <row r="131" spans="2:8" ht="30" customHeight="1" x14ac:dyDescent="0.25">
      <c r="B131" s="40"/>
      <c r="C131" s="51"/>
      <c r="D131" s="52"/>
      <c r="E131" s="52"/>
      <c r="F131" s="52"/>
      <c r="G131" s="53"/>
      <c r="H131" s="41"/>
    </row>
    <row r="132" spans="2:8" ht="30" customHeight="1" x14ac:dyDescent="0.25">
      <c r="B132" s="40"/>
      <c r="C132" s="2"/>
      <c r="D132" s="3"/>
      <c r="E132" s="3"/>
      <c r="F132" s="3"/>
      <c r="G132" s="71"/>
      <c r="H132" s="41"/>
    </row>
    <row r="133" spans="2:8" ht="30" customHeight="1" x14ac:dyDescent="0.25">
      <c r="B133" s="40"/>
      <c r="C133" s="131" t="s">
        <v>19</v>
      </c>
      <c r="D133" s="132"/>
      <c r="E133" s="79"/>
      <c r="F133" s="79"/>
      <c r="G133" s="80"/>
      <c r="H133" s="41"/>
    </row>
    <row r="134" spans="2:8" ht="30" customHeight="1" x14ac:dyDescent="0.25">
      <c r="B134" s="40"/>
      <c r="C134" s="51"/>
      <c r="D134" s="52"/>
      <c r="E134" s="52"/>
      <c r="F134" s="52"/>
      <c r="G134" s="53"/>
      <c r="H134" s="41"/>
    </row>
    <row r="135" spans="2:8" ht="30" customHeight="1" x14ac:dyDescent="0.25">
      <c r="B135" s="40"/>
      <c r="C135" s="54"/>
      <c r="D135" s="55"/>
      <c r="E135" s="55"/>
      <c r="F135" s="55"/>
      <c r="G135" s="56"/>
      <c r="H135" s="41"/>
    </row>
    <row r="136" spans="2:8" ht="30" customHeight="1" x14ac:dyDescent="0.25">
      <c r="B136" s="40"/>
      <c r="C136" s="51"/>
      <c r="D136" s="52"/>
      <c r="E136" s="52"/>
      <c r="F136" s="52"/>
      <c r="G136" s="53"/>
      <c r="H136" s="41"/>
    </row>
    <row r="137" spans="2:8" ht="30" customHeight="1" x14ac:dyDescent="0.25">
      <c r="B137" s="40"/>
      <c r="C137" s="54"/>
      <c r="D137" s="55"/>
      <c r="E137" s="55"/>
      <c r="F137" s="55"/>
      <c r="G137" s="56"/>
      <c r="H137" s="41"/>
    </row>
    <row r="138" spans="2:8" ht="30" customHeight="1" x14ac:dyDescent="0.25">
      <c r="B138" s="40"/>
      <c r="C138" s="51"/>
      <c r="D138" s="52"/>
      <c r="E138" s="52"/>
      <c r="F138" s="52"/>
      <c r="G138" s="53"/>
      <c r="H138" s="41"/>
    </row>
    <row r="139" spans="2:8" ht="30" customHeight="1" x14ac:dyDescent="0.25">
      <c r="B139" s="40"/>
      <c r="C139" s="54"/>
      <c r="D139" s="55"/>
      <c r="E139" s="55"/>
      <c r="F139" s="55"/>
      <c r="G139" s="56"/>
      <c r="H139" s="41"/>
    </row>
    <row r="140" spans="2:8" ht="30" customHeight="1" x14ac:dyDescent="0.25">
      <c r="B140" s="40"/>
      <c r="C140" s="26" t="s">
        <v>3</v>
      </c>
      <c r="D140" s="27"/>
      <c r="E140" s="27">
        <f>SUBTOTAL(109,'درآمد استحصال'!$E$125:$E$132)+SUBTOTAL(109,'درآمد استحصال'!$E$134:$E$139)</f>
        <v>8294890</v>
      </c>
      <c r="F140" s="27">
        <f>SUBTOTAL(109,'درآمد استحصال'!$F$125:$F$132)+SUBTOTAL(109,'درآمد استحصال'!$F$134:$F$139)</f>
        <v>12676680</v>
      </c>
      <c r="G140" s="28">
        <f>SUBTOTAL(109,'درآمد استحصال'!$G$125:$G$132)+SUBTOTAL(109,'درآمد استحصال'!$G$134:$G$139)</f>
        <v>47276500</v>
      </c>
      <c r="H140" s="41"/>
    </row>
    <row r="141" spans="2:8" ht="5.0999999999999996" customHeight="1" x14ac:dyDescent="0.25">
      <c r="B141" s="40"/>
      <c r="H141" s="41"/>
    </row>
    <row r="142" spans="2:8" ht="30" customHeight="1" x14ac:dyDescent="0.25">
      <c r="B142" s="40"/>
      <c r="C142" s="26" t="s">
        <v>3</v>
      </c>
      <c r="D142" s="27"/>
      <c r="E142" s="27">
        <f>'درآمد استحصال'!$E$140+'درآمد استحصال'!$E$155</f>
        <v>8294890</v>
      </c>
      <c r="F142" s="27">
        <f>'درآمد استحصال'!$F$140+'درآمد استحصال'!$F$155</f>
        <v>12676680</v>
      </c>
      <c r="G142" s="28">
        <f>'درآمد استحصال'!$G$140+'درآمد استحصال'!$G$155</f>
        <v>47276500</v>
      </c>
      <c r="H142" s="41"/>
    </row>
    <row r="143" spans="2:8" ht="30" customHeight="1" x14ac:dyDescent="0.25">
      <c r="B143" s="42"/>
      <c r="C143" s="43"/>
      <c r="D143" s="43"/>
      <c r="E143" s="43"/>
      <c r="F143" s="43"/>
      <c r="G143" s="43"/>
      <c r="H143" s="44"/>
    </row>
    <row r="145" spans="2:8" ht="30" customHeight="1" x14ac:dyDescent="0.25">
      <c r="B145" s="133" t="s">
        <v>60</v>
      </c>
      <c r="C145" s="134"/>
      <c r="D145" s="134"/>
      <c r="E145" s="49"/>
      <c r="F145" s="49"/>
      <c r="G145" s="49"/>
      <c r="H145" s="50"/>
    </row>
    <row r="146" spans="2:8" ht="9.9499999999999993" customHeight="1" x14ac:dyDescent="0.25">
      <c r="B146" s="40"/>
      <c r="H146" s="41"/>
    </row>
    <row r="147" spans="2:8" ht="30" customHeight="1" x14ac:dyDescent="0.25">
      <c r="B147" s="40"/>
      <c r="C147" s="131" t="s">
        <v>6</v>
      </c>
      <c r="D147" s="132"/>
      <c r="E147" s="132"/>
      <c r="F147" s="132"/>
      <c r="G147" s="137"/>
      <c r="H147" s="41"/>
    </row>
    <row r="148" spans="2:8" ht="30" customHeight="1" x14ac:dyDescent="0.25">
      <c r="B148" s="40"/>
      <c r="C148" s="32" t="s">
        <v>1</v>
      </c>
      <c r="D148" s="32" t="s">
        <v>2</v>
      </c>
      <c r="E148" s="33">
        <v>1401</v>
      </c>
      <c r="F148" s="33">
        <v>1402</v>
      </c>
      <c r="G148" s="33">
        <v>1403</v>
      </c>
      <c r="H148" s="41"/>
    </row>
    <row r="149" spans="2:8" ht="30" customHeight="1" x14ac:dyDescent="0.25">
      <c r="B149" s="40"/>
      <c r="C149" s="51"/>
      <c r="D149" s="52"/>
      <c r="E149" s="52"/>
      <c r="F149" s="52"/>
      <c r="G149" s="53"/>
      <c r="H149" s="41"/>
    </row>
    <row r="150" spans="2:8" ht="30" customHeight="1" x14ac:dyDescent="0.25">
      <c r="B150" s="40"/>
      <c r="C150" s="54"/>
      <c r="D150" s="55"/>
      <c r="E150" s="55"/>
      <c r="F150" s="55"/>
      <c r="G150" s="56"/>
      <c r="H150" s="41"/>
    </row>
    <row r="151" spans="2:8" ht="30" customHeight="1" x14ac:dyDescent="0.25">
      <c r="B151" s="40"/>
      <c r="C151" s="51"/>
      <c r="D151" s="52"/>
      <c r="E151" s="52"/>
      <c r="F151" s="52"/>
      <c r="G151" s="53"/>
      <c r="H151" s="41"/>
    </row>
    <row r="152" spans="2:8" ht="30" customHeight="1" x14ac:dyDescent="0.25">
      <c r="B152" s="40"/>
      <c r="C152" s="54"/>
      <c r="D152" s="55"/>
      <c r="E152" s="55"/>
      <c r="F152" s="55"/>
      <c r="G152" s="56"/>
      <c r="H152" s="41"/>
    </row>
    <row r="153" spans="2:8" ht="30" customHeight="1" x14ac:dyDescent="0.25">
      <c r="B153" s="40"/>
      <c r="C153" s="51"/>
      <c r="D153" s="52"/>
      <c r="E153" s="52"/>
      <c r="F153" s="52"/>
      <c r="G153" s="53"/>
      <c r="H153" s="41"/>
    </row>
    <row r="154" spans="2:8" ht="30" customHeight="1" x14ac:dyDescent="0.25">
      <c r="B154" s="40"/>
      <c r="C154" s="54"/>
      <c r="D154" s="55"/>
      <c r="E154" s="55"/>
      <c r="F154" s="55"/>
      <c r="G154" s="56"/>
      <c r="H154" s="41"/>
    </row>
    <row r="155" spans="2:8" ht="30" customHeight="1" x14ac:dyDescent="0.25">
      <c r="B155" s="40"/>
      <c r="C155" s="26" t="s">
        <v>3</v>
      </c>
      <c r="D155" s="27"/>
      <c r="E155" s="27">
        <f>SUBTOTAL(109,'درآمد استحصال'!$E$149:$E$154)</f>
        <v>0</v>
      </c>
      <c r="F155" s="27">
        <f>SUBTOTAL(109,'درآمد استحصال'!$F$149:$F$154)</f>
        <v>0</v>
      </c>
      <c r="G155" s="28">
        <f>SUBTOTAL(109,'درآمد استحصال'!$G$149:$G$154)</f>
        <v>0</v>
      </c>
      <c r="H155" s="41"/>
    </row>
    <row r="156" spans="2:8" ht="30" customHeight="1" x14ac:dyDescent="0.25">
      <c r="B156" s="42"/>
      <c r="C156" s="43"/>
      <c r="D156" s="43"/>
      <c r="E156" s="43"/>
      <c r="F156" s="43"/>
      <c r="G156" s="43"/>
      <c r="H156" s="44"/>
    </row>
    <row r="158" spans="2:8" ht="9.9499999999999993" customHeight="1" x14ac:dyDescent="0.25"/>
    <row r="178" ht="9.9499999999999993" customHeight="1" x14ac:dyDescent="0.25"/>
  </sheetData>
  <mergeCells count="21">
    <mergeCell ref="C133:D133"/>
    <mergeCell ref="B145:D145"/>
    <mergeCell ref="C147:G147"/>
    <mergeCell ref="C91:D91"/>
    <mergeCell ref="B100:D100"/>
    <mergeCell ref="C102:D102"/>
    <mergeCell ref="C112:D112"/>
    <mergeCell ref="B121:D121"/>
    <mergeCell ref="C123:D123"/>
    <mergeCell ref="C81:D81"/>
    <mergeCell ref="B2:D2"/>
    <mergeCell ref="C4:D4"/>
    <mergeCell ref="C14:D14"/>
    <mergeCell ref="B24:D24"/>
    <mergeCell ref="B35:D35"/>
    <mergeCell ref="C37:D37"/>
    <mergeCell ref="C47:D47"/>
    <mergeCell ref="B57:D57"/>
    <mergeCell ref="C59:D59"/>
    <mergeCell ref="C69:D69"/>
    <mergeCell ref="B79:D7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8"/>
  <sheetViews>
    <sheetView showGridLines="0" rightToLeft="1" topLeftCell="A64" workbookViewId="0">
      <selection activeCell="F69" sqref="F69"/>
    </sheetView>
  </sheetViews>
  <sheetFormatPr defaultRowHeight="30" customHeight="1" x14ac:dyDescent="0.25"/>
  <cols>
    <col min="1" max="2" width="5.7109375" style="1" customWidth="1"/>
    <col min="3" max="3" width="25.7109375" style="1" customWidth="1"/>
    <col min="4" max="4" width="11" style="1" customWidth="1"/>
    <col min="5" max="7" width="15.7109375" style="1" customWidth="1"/>
    <col min="8" max="8" width="5.7109375" style="1" customWidth="1"/>
    <col min="9" max="16384" width="9.140625" style="1"/>
  </cols>
  <sheetData>
    <row r="2" spans="2:8" ht="30" customHeight="1" x14ac:dyDescent="0.25">
      <c r="B2" s="133" t="s">
        <v>20</v>
      </c>
      <c r="C2" s="134"/>
      <c r="D2" s="134"/>
      <c r="E2" s="49"/>
      <c r="F2" s="49"/>
      <c r="G2" s="49"/>
      <c r="H2" s="50"/>
    </row>
    <row r="3" spans="2:8" ht="9.9499999999999993" customHeight="1" x14ac:dyDescent="0.25">
      <c r="B3" s="40"/>
      <c r="H3" s="41"/>
    </row>
    <row r="4" spans="2:8" ht="30" customHeight="1" x14ac:dyDescent="0.25">
      <c r="B4" s="40"/>
      <c r="C4" s="32" t="s">
        <v>1</v>
      </c>
      <c r="D4" s="32" t="s">
        <v>2</v>
      </c>
      <c r="E4" s="33">
        <v>1401</v>
      </c>
      <c r="F4" s="33">
        <v>1402</v>
      </c>
      <c r="G4" s="33">
        <v>1403</v>
      </c>
      <c r="H4" s="41"/>
    </row>
    <row r="5" spans="2:8" ht="30" customHeight="1" x14ac:dyDescent="0.25">
      <c r="B5" s="40"/>
      <c r="C5" s="51"/>
      <c r="D5" s="52"/>
      <c r="E5" s="52"/>
      <c r="F5" s="52"/>
      <c r="G5" s="53"/>
      <c r="H5" s="41"/>
    </row>
    <row r="6" spans="2:8" ht="30" customHeight="1" x14ac:dyDescent="0.25">
      <c r="B6" s="40"/>
      <c r="C6" s="54"/>
      <c r="D6" s="55"/>
      <c r="E6" s="55"/>
      <c r="F6" s="55"/>
      <c r="G6" s="56"/>
      <c r="H6" s="41"/>
    </row>
    <row r="7" spans="2:8" ht="30" customHeight="1" x14ac:dyDescent="0.25">
      <c r="B7" s="40"/>
      <c r="C7" s="51"/>
      <c r="D7" s="52"/>
      <c r="E7" s="52"/>
      <c r="F7" s="52"/>
      <c r="G7" s="53"/>
      <c r="H7" s="41"/>
    </row>
    <row r="8" spans="2:8" ht="30" customHeight="1" x14ac:dyDescent="0.25">
      <c r="B8" s="40"/>
      <c r="C8" s="57" t="s">
        <v>25</v>
      </c>
      <c r="D8" s="58"/>
      <c r="E8" s="58">
        <f>SUBTOTAL(109,'بهای تمام شده استحصال'!$E$5:$E$7)</f>
        <v>0</v>
      </c>
      <c r="F8" s="58">
        <f>SUBTOTAL(109,'بهای تمام شده استحصال'!$F$5:$F$7)</f>
        <v>0</v>
      </c>
      <c r="G8" s="59">
        <f>SUBTOTAL(109,'بهای تمام شده استحصال'!$G$5:$G$7)</f>
        <v>0</v>
      </c>
      <c r="H8" s="41"/>
    </row>
    <row r="9" spans="2:8" ht="5.0999999999999996" customHeight="1" x14ac:dyDescent="0.25">
      <c r="B9" s="40"/>
      <c r="H9" s="41"/>
    </row>
    <row r="10" spans="2:8" ht="30" customHeight="1" x14ac:dyDescent="0.25">
      <c r="B10" s="40"/>
      <c r="C10" s="45" t="s">
        <v>21</v>
      </c>
      <c r="D10" s="45"/>
      <c r="E10" s="45">
        <f>'درآمد فزر'!$E$54</f>
        <v>9400</v>
      </c>
      <c r="F10" s="45">
        <f>'درآمد فزر'!$F$54</f>
        <v>11000</v>
      </c>
      <c r="G10" s="45">
        <f>'درآمد فزر'!$G$54</f>
        <v>400000</v>
      </c>
      <c r="H10" s="41"/>
    </row>
    <row r="11" spans="2:8" ht="30" customHeight="1" x14ac:dyDescent="0.25">
      <c r="B11" s="42"/>
      <c r="C11" s="43"/>
      <c r="D11" s="43"/>
      <c r="E11" s="43"/>
      <c r="F11" s="43"/>
      <c r="G11" s="43"/>
      <c r="H11" s="44"/>
    </row>
    <row r="13" spans="2:8" ht="30" customHeight="1" x14ac:dyDescent="0.25">
      <c r="B13" s="133" t="s">
        <v>22</v>
      </c>
      <c r="C13" s="134"/>
      <c r="D13" s="134"/>
      <c r="E13" s="49"/>
      <c r="F13" s="49"/>
      <c r="G13" s="49"/>
      <c r="H13" s="50"/>
    </row>
    <row r="14" spans="2:8" ht="9.9499999999999993" customHeight="1" x14ac:dyDescent="0.25">
      <c r="B14" s="40"/>
      <c r="H14" s="41"/>
    </row>
    <row r="15" spans="2:8" ht="30" customHeight="1" x14ac:dyDescent="0.25">
      <c r="B15" s="40"/>
      <c r="C15" s="32" t="s">
        <v>1</v>
      </c>
      <c r="D15" s="32" t="s">
        <v>2</v>
      </c>
      <c r="E15" s="33">
        <v>1401</v>
      </c>
      <c r="F15" s="33">
        <v>1402</v>
      </c>
      <c r="G15" s="33">
        <v>1403</v>
      </c>
      <c r="H15" s="41"/>
    </row>
    <row r="16" spans="2:8" ht="30" customHeight="1" x14ac:dyDescent="0.25">
      <c r="B16" s="40"/>
      <c r="C16" s="51"/>
      <c r="D16" s="52"/>
      <c r="E16" s="60"/>
      <c r="F16" s="60"/>
      <c r="G16" s="60"/>
      <c r="H16" s="41"/>
    </row>
    <row r="17" spans="2:8" ht="30" customHeight="1" x14ac:dyDescent="0.25">
      <c r="B17" s="40"/>
      <c r="C17" s="54"/>
      <c r="D17" s="55"/>
      <c r="E17" s="70"/>
      <c r="F17" s="70"/>
      <c r="G17" s="70"/>
      <c r="H17" s="41"/>
    </row>
    <row r="18" spans="2:8" ht="30" customHeight="1" x14ac:dyDescent="0.25">
      <c r="B18" s="40"/>
      <c r="C18" s="64"/>
      <c r="D18" s="65"/>
      <c r="E18" s="60"/>
      <c r="F18" s="60"/>
      <c r="G18" s="60"/>
      <c r="H18" s="41"/>
    </row>
    <row r="19" spans="2:8" ht="30" customHeight="1" x14ac:dyDescent="0.25">
      <c r="B19" s="42"/>
      <c r="C19" s="43"/>
      <c r="D19" s="43"/>
      <c r="E19" s="43"/>
      <c r="F19" s="43"/>
      <c r="G19" s="43"/>
      <c r="H19" s="44"/>
    </row>
    <row r="21" spans="2:8" ht="30" customHeight="1" x14ac:dyDescent="0.25">
      <c r="B21" s="133" t="s">
        <v>23</v>
      </c>
      <c r="C21" s="134"/>
      <c r="D21" s="134"/>
      <c r="E21" s="49"/>
      <c r="F21" s="49"/>
      <c r="G21" s="49"/>
      <c r="H21" s="50"/>
    </row>
    <row r="22" spans="2:8" ht="9.9499999999999993" customHeight="1" x14ac:dyDescent="0.25">
      <c r="B22" s="40"/>
      <c r="H22" s="41"/>
    </row>
    <row r="23" spans="2:8" ht="30" customHeight="1" x14ac:dyDescent="0.25">
      <c r="B23" s="40"/>
      <c r="C23" s="32" t="s">
        <v>1</v>
      </c>
      <c r="D23" s="32" t="s">
        <v>2</v>
      </c>
      <c r="E23" s="33">
        <v>1401</v>
      </c>
      <c r="F23" s="33">
        <v>1402</v>
      </c>
      <c r="G23" s="33">
        <v>1403</v>
      </c>
      <c r="H23" s="41"/>
    </row>
    <row r="24" spans="2:8" ht="30" customHeight="1" x14ac:dyDescent="0.25">
      <c r="B24" s="40"/>
      <c r="C24" s="51"/>
      <c r="D24" s="52"/>
      <c r="E24" s="52"/>
      <c r="F24" s="52"/>
      <c r="G24" s="69"/>
      <c r="H24" s="41"/>
    </row>
    <row r="25" spans="2:8" ht="30" customHeight="1" x14ac:dyDescent="0.25">
      <c r="B25" s="40"/>
      <c r="C25" s="54"/>
      <c r="D25" s="55"/>
      <c r="E25" s="55"/>
      <c r="F25" s="55"/>
      <c r="G25" s="56"/>
      <c r="H25" s="41"/>
    </row>
    <row r="26" spans="2:8" ht="30" customHeight="1" x14ac:dyDescent="0.25">
      <c r="B26" s="40"/>
      <c r="C26" s="64"/>
      <c r="D26" s="65"/>
      <c r="E26" s="65"/>
      <c r="F26" s="65"/>
      <c r="G26" s="68"/>
      <c r="H26" s="41"/>
    </row>
    <row r="27" spans="2:8" ht="30" customHeight="1" x14ac:dyDescent="0.25">
      <c r="B27" s="42"/>
      <c r="C27" s="43"/>
      <c r="D27" s="43"/>
      <c r="E27" s="43"/>
      <c r="F27" s="43"/>
      <c r="G27" s="43"/>
      <c r="H27" s="44"/>
    </row>
    <row r="29" spans="2:8" ht="30" customHeight="1" x14ac:dyDescent="0.25">
      <c r="B29" s="133" t="s">
        <v>54</v>
      </c>
      <c r="C29" s="134"/>
      <c r="D29" s="134"/>
      <c r="E29" s="49"/>
      <c r="F29" s="49"/>
      <c r="G29" s="49"/>
      <c r="H29" s="50"/>
    </row>
    <row r="30" spans="2:8" ht="9.9499999999999993" customHeight="1" x14ac:dyDescent="0.25">
      <c r="B30" s="40"/>
      <c r="H30" s="41"/>
    </row>
    <row r="31" spans="2:8" ht="30" customHeight="1" x14ac:dyDescent="0.25">
      <c r="B31" s="40"/>
      <c r="C31" s="32" t="s">
        <v>1</v>
      </c>
      <c r="D31" s="32" t="s">
        <v>2</v>
      </c>
      <c r="E31" s="33">
        <v>1401</v>
      </c>
      <c r="F31" s="33">
        <v>1402</v>
      </c>
      <c r="G31" s="33">
        <v>1403</v>
      </c>
      <c r="H31" s="41"/>
    </row>
    <row r="32" spans="2:8" ht="30" customHeight="1" x14ac:dyDescent="0.25">
      <c r="B32" s="40"/>
      <c r="C32" s="51"/>
      <c r="D32" s="52"/>
      <c r="E32" s="60"/>
      <c r="F32" s="60"/>
      <c r="G32" s="61"/>
      <c r="H32" s="41"/>
    </row>
    <row r="33" spans="2:8" ht="30" customHeight="1" x14ac:dyDescent="0.25">
      <c r="B33" s="40"/>
      <c r="C33" s="54"/>
      <c r="D33" s="55"/>
      <c r="E33" s="62"/>
      <c r="F33" s="62"/>
      <c r="G33" s="63"/>
      <c r="H33" s="41"/>
    </row>
    <row r="34" spans="2:8" ht="30" customHeight="1" x14ac:dyDescent="0.25">
      <c r="B34" s="40"/>
      <c r="C34" s="64"/>
      <c r="D34" s="65"/>
      <c r="E34" s="66"/>
      <c r="F34" s="66"/>
      <c r="G34" s="67"/>
      <c r="H34" s="41"/>
    </row>
    <row r="35" spans="2:8" ht="5.0999999999999996" customHeight="1" x14ac:dyDescent="0.25">
      <c r="B35" s="40"/>
      <c r="H35" s="41"/>
    </row>
    <row r="36" spans="2:8" ht="30" customHeight="1" x14ac:dyDescent="0.25">
      <c r="B36" s="40"/>
      <c r="C36" s="2"/>
      <c r="D36" s="3"/>
      <c r="E36" s="3"/>
      <c r="F36" s="3"/>
      <c r="G36" s="3"/>
      <c r="H36" s="41"/>
    </row>
    <row r="37" spans="2:8" ht="30" customHeight="1" x14ac:dyDescent="0.25">
      <c r="B37" s="42"/>
      <c r="C37" s="43"/>
      <c r="D37" s="43"/>
      <c r="E37" s="43"/>
      <c r="F37" s="43"/>
      <c r="G37" s="43"/>
      <c r="H37" s="44"/>
    </row>
    <row r="39" spans="2:8" ht="30" customHeight="1" x14ac:dyDescent="0.25">
      <c r="B39" s="133" t="s">
        <v>24</v>
      </c>
      <c r="C39" s="134"/>
      <c r="D39" s="134"/>
      <c r="E39" s="49"/>
      <c r="F39" s="49"/>
      <c r="G39" s="49"/>
      <c r="H39" s="50"/>
    </row>
    <row r="40" spans="2:8" ht="9.9499999999999993" customHeight="1" x14ac:dyDescent="0.25">
      <c r="B40" s="40"/>
      <c r="H40" s="41"/>
    </row>
    <row r="41" spans="2:8" ht="30" customHeight="1" x14ac:dyDescent="0.25">
      <c r="B41" s="40"/>
      <c r="C41" s="32" t="s">
        <v>1</v>
      </c>
      <c r="D41" s="32" t="s">
        <v>2</v>
      </c>
      <c r="E41" s="33">
        <v>1401</v>
      </c>
      <c r="F41" s="33">
        <v>1402</v>
      </c>
      <c r="G41" s="33">
        <v>1403</v>
      </c>
      <c r="H41" s="41"/>
    </row>
    <row r="42" spans="2:8" ht="30" customHeight="1" x14ac:dyDescent="0.25">
      <c r="B42" s="40"/>
      <c r="C42" s="51"/>
      <c r="D42" s="52"/>
      <c r="E42" s="52"/>
      <c r="F42" s="52"/>
      <c r="G42" s="53"/>
      <c r="H42" s="41"/>
    </row>
    <row r="43" spans="2:8" ht="30" customHeight="1" x14ac:dyDescent="0.25">
      <c r="B43" s="40"/>
      <c r="C43" s="54"/>
      <c r="D43" s="55"/>
      <c r="E43" s="55"/>
      <c r="F43" s="55"/>
      <c r="G43" s="56"/>
      <c r="H43" s="41"/>
    </row>
    <row r="44" spans="2:8" ht="30" customHeight="1" x14ac:dyDescent="0.25">
      <c r="B44" s="40"/>
      <c r="C44" s="51"/>
      <c r="D44" s="52"/>
      <c r="E44" s="52"/>
      <c r="F44" s="52"/>
      <c r="G44" s="53"/>
      <c r="H44" s="41"/>
    </row>
    <row r="45" spans="2:8" ht="30" customHeight="1" x14ac:dyDescent="0.25">
      <c r="B45" s="40"/>
      <c r="C45" s="57" t="s">
        <v>25</v>
      </c>
      <c r="D45" s="58"/>
      <c r="E45" s="58">
        <f>SUBTOTAL(109,'بهای تمام شده استحصال'!$E$42:$E$44)</f>
        <v>0</v>
      </c>
      <c r="F45" s="58">
        <f>SUBTOTAL(109,'بهای تمام شده استحصال'!$F$42:$F$44)</f>
        <v>0</v>
      </c>
      <c r="G45" s="59">
        <f>SUBTOTAL(109,'بهای تمام شده استحصال'!$G$42:$G$44)</f>
        <v>0</v>
      </c>
      <c r="H45" s="41"/>
    </row>
    <row r="46" spans="2:8" ht="30" customHeight="1" x14ac:dyDescent="0.25">
      <c r="B46" s="42"/>
      <c r="C46" s="43"/>
      <c r="D46" s="43"/>
      <c r="E46" s="43"/>
      <c r="F46" s="43"/>
      <c r="G46" s="43"/>
      <c r="H46" s="44"/>
    </row>
    <row r="48" spans="2:8" ht="30" customHeight="1" x14ac:dyDescent="0.25">
      <c r="B48" s="133" t="s">
        <v>26</v>
      </c>
      <c r="C48" s="134"/>
      <c r="D48" s="134"/>
      <c r="E48" s="49"/>
      <c r="F48" s="49"/>
      <c r="G48" s="49"/>
      <c r="H48" s="50"/>
    </row>
    <row r="49" spans="2:8" ht="9.9499999999999993" customHeight="1" x14ac:dyDescent="0.25">
      <c r="B49" s="40"/>
      <c r="H49" s="41"/>
    </row>
    <row r="50" spans="2:8" ht="30" customHeight="1" x14ac:dyDescent="0.25">
      <c r="B50" s="40"/>
      <c r="C50" s="32" t="s">
        <v>1</v>
      </c>
      <c r="D50" s="32" t="s">
        <v>2</v>
      </c>
      <c r="E50" s="33">
        <v>1402</v>
      </c>
      <c r="F50" s="33">
        <v>1403</v>
      </c>
      <c r="G50" s="33">
        <v>1404</v>
      </c>
      <c r="H50" s="41"/>
    </row>
    <row r="51" spans="2:8" ht="30" customHeight="1" x14ac:dyDescent="0.6">
      <c r="B51" s="40"/>
      <c r="C51" s="119" t="s">
        <v>96</v>
      </c>
      <c r="D51" s="52" t="s">
        <v>98</v>
      </c>
      <c r="E51" s="100">
        <v>3390000</v>
      </c>
      <c r="F51" s="100">
        <v>4230000</v>
      </c>
      <c r="G51" s="101">
        <f>(F51*75%)+F51</f>
        <v>7402500</v>
      </c>
      <c r="H51" s="41"/>
    </row>
    <row r="52" spans="2:8" ht="30" customHeight="1" x14ac:dyDescent="0.6">
      <c r="B52" s="40"/>
      <c r="C52" s="120" t="s">
        <v>78</v>
      </c>
      <c r="D52" s="52" t="s">
        <v>98</v>
      </c>
      <c r="E52" s="103">
        <v>730000</v>
      </c>
      <c r="F52" s="103">
        <v>980000</v>
      </c>
      <c r="G52" s="104">
        <f>(F52*0.45)+F52</f>
        <v>1421000</v>
      </c>
      <c r="H52" s="41"/>
    </row>
    <row r="53" spans="2:8" ht="30" customHeight="1" x14ac:dyDescent="0.6">
      <c r="B53" s="40"/>
      <c r="C53" s="119" t="s">
        <v>26</v>
      </c>
      <c r="D53" s="52" t="s">
        <v>97</v>
      </c>
      <c r="E53" s="100">
        <v>850000</v>
      </c>
      <c r="F53" s="100">
        <v>1390000</v>
      </c>
      <c r="G53" s="101">
        <f>(F53*100%)+F53</f>
        <v>2780000</v>
      </c>
      <c r="H53" s="41"/>
    </row>
    <row r="54" spans="2:8" ht="30" customHeight="1" x14ac:dyDescent="0.25">
      <c r="B54" s="40"/>
      <c r="C54" s="54"/>
      <c r="D54" s="55"/>
      <c r="E54" s="55"/>
      <c r="F54" s="55"/>
      <c r="G54" s="56"/>
      <c r="H54" s="41"/>
    </row>
    <row r="55" spans="2:8" ht="30" customHeight="1" x14ac:dyDescent="0.25">
      <c r="B55" s="40"/>
      <c r="C55" s="51"/>
      <c r="D55" s="52"/>
      <c r="E55" s="52"/>
      <c r="F55" s="52"/>
      <c r="G55" s="53"/>
      <c r="H55" s="41"/>
    </row>
    <row r="56" spans="2:8" ht="30" customHeight="1" x14ac:dyDescent="0.25">
      <c r="B56" s="40"/>
      <c r="C56" s="54"/>
      <c r="D56" s="55"/>
      <c r="E56" s="55"/>
      <c r="F56" s="55"/>
      <c r="G56" s="56"/>
      <c r="H56" s="41"/>
    </row>
    <row r="57" spans="2:8" ht="30" customHeight="1" x14ac:dyDescent="0.25">
      <c r="B57" s="40"/>
      <c r="C57" s="51"/>
      <c r="D57" s="52"/>
      <c r="E57" s="52"/>
      <c r="F57" s="52"/>
      <c r="G57" s="53"/>
      <c r="H57" s="41"/>
    </row>
    <row r="58" spans="2:8" ht="30" customHeight="1" x14ac:dyDescent="0.25">
      <c r="B58" s="40"/>
      <c r="C58" s="54"/>
      <c r="D58" s="55"/>
      <c r="E58" s="55"/>
      <c r="F58" s="55"/>
      <c r="G58" s="56"/>
      <c r="H58" s="41"/>
    </row>
    <row r="59" spans="2:8" ht="30" customHeight="1" x14ac:dyDescent="0.25">
      <c r="B59" s="40"/>
      <c r="C59" s="51"/>
      <c r="D59" s="52"/>
      <c r="E59" s="52"/>
      <c r="F59" s="52"/>
      <c r="G59" s="53"/>
      <c r="H59" s="41"/>
    </row>
    <row r="60" spans="2:8" ht="30" customHeight="1" x14ac:dyDescent="0.25">
      <c r="B60" s="40"/>
      <c r="C60" s="54"/>
      <c r="D60" s="55"/>
      <c r="E60" s="55"/>
      <c r="F60" s="55"/>
      <c r="G60" s="56"/>
      <c r="H60" s="41"/>
    </row>
    <row r="61" spans="2:8" ht="30" customHeight="1" x14ac:dyDescent="0.25">
      <c r="B61" s="40"/>
      <c r="C61" s="57" t="s">
        <v>25</v>
      </c>
      <c r="D61" s="58"/>
      <c r="E61" s="58">
        <f>SUBTOTAL(109,'بهای تمام شده استحصال'!$E$51:$E$60)</f>
        <v>4970000</v>
      </c>
      <c r="F61" s="58">
        <f>SUBTOTAL(109,'بهای تمام شده استحصال'!$F$51:$F$60)</f>
        <v>6600000</v>
      </c>
      <c r="G61" s="59">
        <f>SUBTOTAL(109,'بهای تمام شده استحصال'!$G$51:$G$60)</f>
        <v>11603500</v>
      </c>
      <c r="H61" s="41"/>
    </row>
    <row r="62" spans="2:8" ht="30" customHeight="1" x14ac:dyDescent="0.25">
      <c r="B62" s="42"/>
      <c r="C62" s="43"/>
      <c r="D62" s="43"/>
      <c r="E62" s="43"/>
      <c r="F62" s="43"/>
      <c r="G62" s="43"/>
      <c r="H62" s="44"/>
    </row>
    <row r="64" spans="2:8" ht="30" customHeight="1" x14ac:dyDescent="0.25">
      <c r="B64" s="133" t="s">
        <v>27</v>
      </c>
      <c r="C64" s="134"/>
      <c r="D64" s="134"/>
      <c r="E64" s="49"/>
      <c r="F64" s="49"/>
      <c r="G64" s="49"/>
      <c r="H64" s="50"/>
    </row>
    <row r="65" spans="2:8" ht="9.9499999999999993" customHeight="1" x14ac:dyDescent="0.25">
      <c r="B65" s="40"/>
      <c r="H65" s="41"/>
    </row>
    <row r="66" spans="2:8" ht="30" customHeight="1" x14ac:dyDescent="0.25">
      <c r="B66" s="40"/>
      <c r="C66" s="32" t="s">
        <v>1</v>
      </c>
      <c r="D66" s="32" t="s">
        <v>2</v>
      </c>
      <c r="E66" s="33">
        <v>1402</v>
      </c>
      <c r="F66" s="33">
        <v>1403</v>
      </c>
      <c r="G66" s="33">
        <v>1404</v>
      </c>
      <c r="H66" s="41"/>
    </row>
    <row r="67" spans="2:8" ht="30" customHeight="1" x14ac:dyDescent="0.25">
      <c r="B67" s="40"/>
      <c r="C67" s="51" t="s">
        <v>99</v>
      </c>
      <c r="D67" s="52" t="s">
        <v>97</v>
      </c>
      <c r="E67" s="52">
        <v>300000</v>
      </c>
      <c r="F67" s="52">
        <v>470000</v>
      </c>
      <c r="G67" s="53">
        <f>(F67*0.5)+F67</f>
        <v>705000</v>
      </c>
      <c r="H67" s="41"/>
    </row>
    <row r="68" spans="2:8" ht="30" customHeight="1" x14ac:dyDescent="0.25">
      <c r="B68" s="40"/>
      <c r="C68" s="54"/>
      <c r="D68" s="55"/>
      <c r="E68" s="55"/>
      <c r="F68" s="55"/>
      <c r="G68" s="56"/>
      <c r="H68" s="41"/>
    </row>
    <row r="69" spans="2:8" ht="30" customHeight="1" x14ac:dyDescent="0.25">
      <c r="B69" s="40"/>
      <c r="C69" s="51"/>
      <c r="D69" s="52"/>
      <c r="E69" s="52"/>
      <c r="F69" s="52"/>
      <c r="G69" s="53"/>
      <c r="H69" s="41"/>
    </row>
    <row r="70" spans="2:8" ht="30" customHeight="1" x14ac:dyDescent="0.25">
      <c r="B70" s="40"/>
      <c r="C70" s="54"/>
      <c r="D70" s="55"/>
      <c r="E70" s="55"/>
      <c r="F70" s="55"/>
      <c r="G70" s="56"/>
      <c r="H70" s="41"/>
    </row>
    <row r="71" spans="2:8" ht="30" customHeight="1" x14ac:dyDescent="0.25">
      <c r="B71" s="40"/>
      <c r="C71" s="51"/>
      <c r="D71" s="52"/>
      <c r="E71" s="52"/>
      <c r="F71" s="52"/>
      <c r="G71" s="53"/>
      <c r="H71" s="41"/>
    </row>
    <row r="72" spans="2:8" ht="30" customHeight="1" x14ac:dyDescent="0.25">
      <c r="B72" s="40"/>
      <c r="C72" s="54"/>
      <c r="D72" s="55"/>
      <c r="E72" s="55"/>
      <c r="F72" s="55"/>
      <c r="G72" s="56"/>
      <c r="H72" s="41"/>
    </row>
    <row r="73" spans="2:8" ht="30" customHeight="1" x14ac:dyDescent="0.25">
      <c r="B73" s="40"/>
      <c r="C73" s="51"/>
      <c r="D73" s="52"/>
      <c r="E73" s="52"/>
      <c r="F73" s="52"/>
      <c r="G73" s="53"/>
      <c r="H73" s="41"/>
    </row>
    <row r="74" spans="2:8" ht="30" customHeight="1" x14ac:dyDescent="0.25">
      <c r="B74" s="40"/>
      <c r="C74" s="54"/>
      <c r="D74" s="55"/>
      <c r="E74" s="55"/>
      <c r="F74" s="55"/>
      <c r="G74" s="56"/>
      <c r="H74" s="41"/>
    </row>
    <row r="75" spans="2:8" ht="30" customHeight="1" x14ac:dyDescent="0.25">
      <c r="B75" s="40"/>
      <c r="C75" s="51"/>
      <c r="D75" s="52"/>
      <c r="E75" s="52"/>
      <c r="F75" s="52"/>
      <c r="G75" s="53"/>
      <c r="H75" s="41"/>
    </row>
    <row r="76" spans="2:8" ht="30" customHeight="1" x14ac:dyDescent="0.25">
      <c r="B76" s="40"/>
      <c r="C76" s="54"/>
      <c r="D76" s="55"/>
      <c r="E76" s="55"/>
      <c r="F76" s="55"/>
      <c r="G76" s="56"/>
      <c r="H76" s="41"/>
    </row>
    <row r="77" spans="2:8" ht="30" customHeight="1" x14ac:dyDescent="0.25">
      <c r="B77" s="40"/>
      <c r="C77" s="57" t="s">
        <v>25</v>
      </c>
      <c r="D77" s="58"/>
      <c r="E77" s="58">
        <f>SUBTOTAL(109,'بهای تمام شده استحصال'!$E$67:$E$76)</f>
        <v>300000</v>
      </c>
      <c r="F77" s="58">
        <f>SUBTOTAL(109,'بهای تمام شده استحصال'!$F$67:$F$76)</f>
        <v>470000</v>
      </c>
      <c r="G77" s="59">
        <f>SUBTOTAL(109,'بهای تمام شده استحصال'!$G$67:$G$76)</f>
        <v>705000</v>
      </c>
      <c r="H77" s="41"/>
    </row>
    <row r="78" spans="2:8" ht="30" customHeight="1" x14ac:dyDescent="0.25">
      <c r="B78" s="42"/>
      <c r="C78" s="43"/>
      <c r="D78" s="43"/>
      <c r="E78" s="43"/>
      <c r="F78" s="43"/>
      <c r="G78" s="43"/>
      <c r="H78" s="44"/>
    </row>
    <row r="80" spans="2:8" ht="30" customHeight="1" x14ac:dyDescent="0.25">
      <c r="B80" s="133" t="s">
        <v>28</v>
      </c>
      <c r="C80" s="134"/>
      <c r="D80" s="134"/>
      <c r="E80" s="49"/>
      <c r="F80" s="49"/>
      <c r="G80" s="49"/>
      <c r="H80" s="50"/>
    </row>
    <row r="81" spans="2:8" ht="9.9499999999999993" customHeight="1" x14ac:dyDescent="0.25">
      <c r="B81" s="40"/>
      <c r="H81" s="41"/>
    </row>
    <row r="82" spans="2:8" ht="30" customHeight="1" x14ac:dyDescent="0.25">
      <c r="B82" s="40"/>
      <c r="C82" s="32" t="s">
        <v>1</v>
      </c>
      <c r="D82" s="32" t="s">
        <v>2</v>
      </c>
      <c r="E82" s="33">
        <v>1401</v>
      </c>
      <c r="F82" s="33">
        <v>1402</v>
      </c>
      <c r="G82" s="33">
        <v>1403</v>
      </c>
      <c r="H82" s="41"/>
    </row>
    <row r="83" spans="2:8" ht="30" customHeight="1" x14ac:dyDescent="0.25">
      <c r="B83" s="40"/>
      <c r="C83" s="51"/>
      <c r="D83" s="52"/>
      <c r="E83" s="52"/>
      <c r="F83" s="52"/>
      <c r="G83" s="53"/>
      <c r="H83" s="41"/>
    </row>
    <row r="84" spans="2:8" ht="30" customHeight="1" x14ac:dyDescent="0.25">
      <c r="B84" s="40"/>
      <c r="C84" s="54"/>
      <c r="D84" s="55"/>
      <c r="E84" s="55"/>
      <c r="F84" s="55"/>
      <c r="G84" s="56"/>
      <c r="H84" s="41"/>
    </row>
    <row r="85" spans="2:8" ht="30" customHeight="1" x14ac:dyDescent="0.25">
      <c r="B85" s="40"/>
      <c r="C85" s="51"/>
      <c r="D85" s="52"/>
      <c r="E85" s="52"/>
      <c r="F85" s="52"/>
      <c r="G85" s="53"/>
      <c r="H85" s="41"/>
    </row>
    <row r="86" spans="2:8" ht="30" customHeight="1" x14ac:dyDescent="0.25">
      <c r="B86" s="40"/>
      <c r="C86" s="54"/>
      <c r="D86" s="55"/>
      <c r="E86" s="55"/>
      <c r="F86" s="55"/>
      <c r="G86" s="56"/>
      <c r="H86" s="41"/>
    </row>
    <row r="87" spans="2:8" ht="30" customHeight="1" x14ac:dyDescent="0.25">
      <c r="B87" s="40"/>
      <c r="C87" s="57" t="s">
        <v>25</v>
      </c>
      <c r="D87" s="58"/>
      <c r="E87" s="58">
        <f>SUBTOTAL(109,'بهای تمام شده استحصال'!$E$83:$E$86)</f>
        <v>0</v>
      </c>
      <c r="F87" s="58">
        <f>SUBTOTAL(109,'بهای تمام شده استحصال'!$F$83:$F$86)</f>
        <v>0</v>
      </c>
      <c r="G87" s="59">
        <f>SUBTOTAL(109,'بهای تمام شده استحصال'!$G$83:$G$86)</f>
        <v>0</v>
      </c>
      <c r="H87" s="41"/>
    </row>
    <row r="88" spans="2:8" ht="30" customHeight="1" x14ac:dyDescent="0.25">
      <c r="B88" s="42"/>
      <c r="C88" s="43"/>
      <c r="D88" s="43"/>
      <c r="E88" s="43"/>
      <c r="F88" s="43"/>
      <c r="G88" s="43"/>
      <c r="H88" s="44"/>
    </row>
  </sheetData>
  <mergeCells count="8">
    <mergeCell ref="B64:D64"/>
    <mergeCell ref="B80:D80"/>
    <mergeCell ref="B2:D2"/>
    <mergeCell ref="B13:D13"/>
    <mergeCell ref="B21:D21"/>
    <mergeCell ref="B29:D29"/>
    <mergeCell ref="B39:D39"/>
    <mergeCell ref="B48:D4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showGridLines="0" rightToLeft="1" topLeftCell="A7" zoomScaleNormal="100" workbookViewId="0">
      <selection activeCell="J20" sqref="J20"/>
    </sheetView>
  </sheetViews>
  <sheetFormatPr defaultRowHeight="30" customHeight="1" x14ac:dyDescent="0.25"/>
  <cols>
    <col min="1" max="1" width="5.7109375" style="1" customWidth="1"/>
    <col min="2" max="2" width="50.7109375" style="1" customWidth="1"/>
    <col min="3" max="5" width="20.7109375" style="1" customWidth="1"/>
    <col min="6" max="16384" width="9.140625" style="1"/>
  </cols>
  <sheetData>
    <row r="2" spans="2:5" ht="42" customHeight="1" x14ac:dyDescent="0.25">
      <c r="B2" s="29" t="s">
        <v>1</v>
      </c>
      <c r="C2" s="29" t="s">
        <v>63</v>
      </c>
      <c r="D2" s="29" t="s">
        <v>64</v>
      </c>
      <c r="E2" s="29" t="s">
        <v>65</v>
      </c>
    </row>
    <row r="3" spans="2:5" ht="35.1" customHeight="1" x14ac:dyDescent="0.25">
      <c r="B3" s="83" t="s">
        <v>29</v>
      </c>
      <c r="C3" s="84">
        <f>'درآمد فزر'!E142</f>
        <v>5640000</v>
      </c>
      <c r="D3" s="84">
        <f>'درآمد فزر'!F142</f>
        <v>10560000</v>
      </c>
      <c r="E3" s="85">
        <f>'درآمد استحصال'!G140</f>
        <v>47276500</v>
      </c>
    </row>
    <row r="4" spans="2:5" ht="35.1" customHeight="1" x14ac:dyDescent="0.25">
      <c r="B4" s="86" t="s">
        <v>30</v>
      </c>
      <c r="C4" s="87"/>
      <c r="D4" s="87"/>
      <c r="E4" s="88">
        <f>'بهای تمام شده استحصال'!G61*-1</f>
        <v>-11603500</v>
      </c>
    </row>
    <row r="5" spans="2:5" ht="35.1" customHeight="1" x14ac:dyDescent="0.25">
      <c r="B5" s="89" t="s">
        <v>31</v>
      </c>
      <c r="C5" s="90">
        <f>SUBTOTAL(109,'سود و زیان استحصال'!$C$3:$C$4)</f>
        <v>5640000</v>
      </c>
      <c r="D5" s="90">
        <f>SUBTOTAL(109,'سود و زیان استحصال'!$D$3:$D$4)</f>
        <v>10560000</v>
      </c>
      <c r="E5" s="91">
        <f>SUBTOTAL(109,'سود و زیان استحصال'!$E$3:$E$4)</f>
        <v>35673000</v>
      </c>
    </row>
    <row r="6" spans="2:5" ht="35.1" customHeight="1" x14ac:dyDescent="0.25">
      <c r="B6" s="83" t="s">
        <v>32</v>
      </c>
      <c r="C6" s="84"/>
      <c r="D6" s="84"/>
      <c r="E6" s="85">
        <f>'بهای تمام شده استحصال'!G77*-1</f>
        <v>-705000</v>
      </c>
    </row>
    <row r="7" spans="2:5" ht="35.1" customHeight="1" x14ac:dyDescent="0.25">
      <c r="B7" s="86" t="s">
        <v>33</v>
      </c>
      <c r="C7" s="92"/>
      <c r="D7" s="92">
        <v>0</v>
      </c>
      <c r="E7" s="88"/>
    </row>
    <row r="8" spans="2:5" ht="35.1" customHeight="1" x14ac:dyDescent="0.25">
      <c r="B8" s="83" t="s">
        <v>34</v>
      </c>
      <c r="C8" s="93"/>
      <c r="D8" s="93"/>
      <c r="E8" s="85"/>
    </row>
    <row r="9" spans="2:5" ht="35.1" customHeight="1" x14ac:dyDescent="0.25">
      <c r="B9" s="86" t="s">
        <v>35</v>
      </c>
      <c r="C9" s="92"/>
      <c r="D9" s="92"/>
      <c r="E9" s="88"/>
    </row>
    <row r="10" spans="2:5" ht="35.1" customHeight="1" x14ac:dyDescent="0.25">
      <c r="B10" s="94" t="s">
        <v>36</v>
      </c>
      <c r="C10" s="90">
        <f>C5+SUBTOTAL(109,'سود و زیان استحصال'!$C$6:$C$9)</f>
        <v>5640000</v>
      </c>
      <c r="D10" s="90">
        <f>D5+SUBTOTAL(109,'سود و زیان استحصال'!$D$6:$D$9)</f>
        <v>10560000</v>
      </c>
      <c r="E10" s="91">
        <f>E5+SUBTOTAL(109,'سود و زیان استحصال'!$E$6:$E$9)</f>
        <v>34968000</v>
      </c>
    </row>
    <row r="11" spans="2:5" ht="35.1" customHeight="1" x14ac:dyDescent="0.25">
      <c r="B11" s="83" t="s">
        <v>37</v>
      </c>
      <c r="C11" s="93"/>
      <c r="D11" s="93"/>
      <c r="E11" s="85"/>
    </row>
    <row r="12" spans="2:5" ht="35.1" customHeight="1" x14ac:dyDescent="0.25">
      <c r="B12" s="86" t="s">
        <v>38</v>
      </c>
      <c r="C12" s="92"/>
      <c r="D12" s="92"/>
      <c r="E12" s="88"/>
    </row>
    <row r="13" spans="2:5" ht="35.1" customHeight="1" x14ac:dyDescent="0.25">
      <c r="B13" s="83" t="s">
        <v>39</v>
      </c>
      <c r="C13" s="84"/>
      <c r="D13" s="84"/>
      <c r="E13" s="85"/>
    </row>
    <row r="14" spans="2:5" ht="35.1" customHeight="1" x14ac:dyDescent="0.25">
      <c r="B14" s="89" t="s">
        <v>40</v>
      </c>
      <c r="C14" s="90">
        <f>'سود و زیان استحصال'!$C$10+SUBTOTAL(109,'سود و زیان استحصال'!$C$11:$C$13)</f>
        <v>5640000</v>
      </c>
      <c r="D14" s="90">
        <f>'سود و زیان استحصال'!$D$10+SUBTOTAL(109,'سود و زیان استحصال'!$D$11:$D$13)</f>
        <v>10560000</v>
      </c>
      <c r="E14" s="91">
        <f>'سود و زیان استحصال'!$E$10+SUBTOTAL(109,'سود و زیان استحصال'!$E$11:$E$13)</f>
        <v>34968000</v>
      </c>
    </row>
    <row r="15" spans="2:5" ht="35.1" customHeight="1" x14ac:dyDescent="0.25">
      <c r="B15" s="83" t="s">
        <v>41</v>
      </c>
      <c r="C15" s="93"/>
      <c r="D15" s="93"/>
      <c r="E15" s="85"/>
    </row>
    <row r="16" spans="2:5" ht="35.1" customHeight="1" x14ac:dyDescent="0.25">
      <c r="B16" s="86" t="s">
        <v>42</v>
      </c>
      <c r="C16" s="92"/>
      <c r="D16" s="92"/>
      <c r="E16" s="95"/>
    </row>
    <row r="17" spans="2:5" ht="35.1" customHeight="1" x14ac:dyDescent="0.25">
      <c r="B17" s="83" t="s">
        <v>43</v>
      </c>
      <c r="C17" s="93"/>
      <c r="D17" s="93"/>
      <c r="E17" s="85"/>
    </row>
    <row r="18" spans="2:5" ht="35.1" customHeight="1" x14ac:dyDescent="0.25">
      <c r="B18" s="89" t="s">
        <v>44</v>
      </c>
      <c r="C18" s="90"/>
      <c r="D18" s="90"/>
      <c r="E18" s="91"/>
    </row>
    <row r="19" spans="2:5" ht="35.1" customHeight="1" x14ac:dyDescent="0.25">
      <c r="B19" s="83" t="s">
        <v>45</v>
      </c>
      <c r="C19" s="93"/>
      <c r="D19" s="93"/>
      <c r="E19" s="85"/>
    </row>
    <row r="20" spans="2:5" ht="35.1" customHeight="1" x14ac:dyDescent="0.25">
      <c r="B20" s="86" t="s">
        <v>46</v>
      </c>
      <c r="C20" s="92"/>
      <c r="D20" s="92"/>
      <c r="E20" s="88"/>
    </row>
    <row r="21" spans="2:5" ht="35.1" customHeight="1" x14ac:dyDescent="0.25">
      <c r="B21" s="89" t="s">
        <v>47</v>
      </c>
      <c r="C21" s="90"/>
      <c r="D21" s="90"/>
      <c r="E21" s="91"/>
    </row>
    <row r="22" spans="2:5" ht="35.1" customHeight="1" x14ac:dyDescent="0.25">
      <c r="B22" s="7" t="s">
        <v>48</v>
      </c>
      <c r="C22" s="8"/>
      <c r="D22" s="8"/>
      <c r="E22" s="8"/>
    </row>
    <row r="23" spans="2:5" ht="35.1" customHeight="1" x14ac:dyDescent="0.25">
      <c r="B23" s="4" t="s">
        <v>49</v>
      </c>
      <c r="C23" s="5"/>
      <c r="D23" s="5"/>
      <c r="E2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مفروضات فزر</vt:lpstr>
      <vt:lpstr>درآمد فزر</vt:lpstr>
      <vt:lpstr>بهای تمام شده فزر</vt:lpstr>
      <vt:lpstr>سود و زیان فزر</vt:lpstr>
      <vt:lpstr>اطلاعات تکمیلی</vt:lpstr>
      <vt:lpstr>مفروضات استحصال</vt:lpstr>
      <vt:lpstr>درآمد استحصال</vt:lpstr>
      <vt:lpstr>بهای تمام شده استحصال</vt:lpstr>
      <vt:lpstr>سود و زیان استحصال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mn</cp:lastModifiedBy>
  <dcterms:created xsi:type="dcterms:W3CDTF">2025-01-25T05:36:17Z</dcterms:created>
  <dcterms:modified xsi:type="dcterms:W3CDTF">2025-04-29T20:19:57Z</dcterms:modified>
</cp:coreProperties>
</file>